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Excel GROUPBY Energy/"/>
    </mc:Choice>
  </mc:AlternateContent>
  <xr:revisionPtr revIDLastSave="1074" documentId="8_{4F9C7782-7EB3-47BB-AF83-DFA7EBAE24AE}" xr6:coauthVersionLast="47" xr6:coauthVersionMax="47" xr10:uidLastSave="{E4DDE336-66A9-4410-A42A-BE5E196BE8EC}"/>
  <bookViews>
    <workbookView xWindow="-120" yWindow="-120" windowWidth="29040" windowHeight="16440" tabRatio="681" xr2:uid="{7F66E48E-A5F2-40D7-A1A6-1DB09DAC9C81}"/>
  </bookViews>
  <sheets>
    <sheet name="Main Display" sheetId="2" r:id="rId1"/>
    <sheet name="CLE Data" sheetId="1" r:id="rId2"/>
    <sheet name="QO Data" sheetId="3" r:id="rId3"/>
    <sheet name="HOE Data" sheetId="4" r:id="rId4"/>
    <sheet name="RBE Data" sheetId="5" r:id="rId5"/>
    <sheet name="NGE Data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6" i="2" l="1"/>
  <c r="A154" i="7" l="1"/>
  <c r="B154" i="7" s="1"/>
  <c r="B149" i="7"/>
  <c r="E149" i="7" s="1"/>
  <c r="A149" i="7"/>
  <c r="A150" i="7" s="1"/>
  <c r="A140" i="7"/>
  <c r="A141" i="7" s="1"/>
  <c r="A134" i="7"/>
  <c r="A135" i="7" s="1"/>
  <c r="B133" i="7"/>
  <c r="E133" i="7" s="1"/>
  <c r="A133" i="7"/>
  <c r="B132" i="7"/>
  <c r="B131" i="7"/>
  <c r="B130" i="7"/>
  <c r="B129" i="7"/>
  <c r="B128" i="7"/>
  <c r="B127" i="7"/>
  <c r="B126" i="7"/>
  <c r="B125" i="7"/>
  <c r="B124" i="7"/>
  <c r="B123" i="7"/>
  <c r="B122" i="7"/>
  <c r="B121" i="7"/>
  <c r="B120" i="7"/>
  <c r="B119" i="7"/>
  <c r="B118" i="7"/>
  <c r="B117" i="7"/>
  <c r="B116" i="7"/>
  <c r="B115" i="7"/>
  <c r="B114" i="7"/>
  <c r="B113" i="7"/>
  <c r="B112" i="7"/>
  <c r="B111" i="7"/>
  <c r="B110" i="7"/>
  <c r="B109" i="7"/>
  <c r="B108" i="7"/>
  <c r="B107" i="7"/>
  <c r="B106" i="7"/>
  <c r="B105" i="7"/>
  <c r="B104" i="7"/>
  <c r="B103" i="7"/>
  <c r="B102" i="7"/>
  <c r="B101" i="7"/>
  <c r="B100" i="7"/>
  <c r="B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4" i="7"/>
  <c r="E4" i="7" s="1"/>
  <c r="B3" i="7"/>
  <c r="A5" i="7"/>
  <c r="C4" i="7"/>
  <c r="G4" i="7" s="1"/>
  <c r="A4" i="7"/>
  <c r="E3" i="7"/>
  <c r="C3" i="7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3" i="5"/>
  <c r="A4" i="5"/>
  <c r="A5" i="5" s="1"/>
  <c r="C3" i="5"/>
  <c r="D3" i="5" s="1"/>
  <c r="N3" i="5" s="1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3" i="4"/>
  <c r="R21" i="4"/>
  <c r="A4" i="4"/>
  <c r="A5" i="4" s="1"/>
  <c r="E3" i="4"/>
  <c r="R21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C3" i="3" s="1"/>
  <c r="A5" i="3"/>
  <c r="A4" i="3"/>
  <c r="C4" i="3" s="1"/>
  <c r="H4" i="3" s="1"/>
  <c r="E3" i="3"/>
  <c r="R21" i="1"/>
  <c r="R3" i="3" l="1" a="1"/>
  <c r="R3" i="3" s="1"/>
  <c r="Q3" i="3" a="1"/>
  <c r="Q3" i="3" s="1"/>
  <c r="R3" i="7" a="1"/>
  <c r="R3" i="7" s="1"/>
  <c r="Q3" i="7" a="1"/>
  <c r="Q3" i="7" s="1"/>
  <c r="R3" i="4" a="1"/>
  <c r="R3" i="4" s="1"/>
  <c r="Q3" i="4" a="1"/>
  <c r="Q3" i="4" s="1"/>
  <c r="C154" i="7"/>
  <c r="E154" i="7"/>
  <c r="A151" i="7"/>
  <c r="B150" i="7"/>
  <c r="C149" i="7"/>
  <c r="A142" i="7"/>
  <c r="B141" i="7"/>
  <c r="B140" i="7"/>
  <c r="B135" i="7"/>
  <c r="A136" i="7"/>
  <c r="C133" i="7"/>
  <c r="B134" i="7"/>
  <c r="D4" i="7"/>
  <c r="N4" i="7" s="1"/>
  <c r="F4" i="7"/>
  <c r="I4" i="7"/>
  <c r="K4" i="7"/>
  <c r="H4" i="7"/>
  <c r="J4" i="7"/>
  <c r="H3" i="7"/>
  <c r="K3" i="7"/>
  <c r="J3" i="7"/>
  <c r="I3" i="7"/>
  <c r="G3" i="7"/>
  <c r="O3" i="7"/>
  <c r="D3" i="7"/>
  <c r="N3" i="7" s="1"/>
  <c r="F3" i="7"/>
  <c r="A6" i="7"/>
  <c r="O4" i="7"/>
  <c r="H3" i="5"/>
  <c r="K3" i="5"/>
  <c r="I3" i="5"/>
  <c r="J3" i="5"/>
  <c r="O3" i="5"/>
  <c r="A6" i="5"/>
  <c r="E5" i="5"/>
  <c r="C5" i="5"/>
  <c r="E3" i="5"/>
  <c r="F3" i="5"/>
  <c r="G3" i="5"/>
  <c r="A6" i="4"/>
  <c r="C3" i="4"/>
  <c r="D3" i="3"/>
  <c r="N3" i="3" s="1"/>
  <c r="K3" i="3"/>
  <c r="J3" i="3"/>
  <c r="I3" i="3"/>
  <c r="H3" i="3"/>
  <c r="G3" i="3"/>
  <c r="F3" i="3"/>
  <c r="F4" i="3"/>
  <c r="I4" i="3"/>
  <c r="J4" i="3"/>
  <c r="L4" i="3" s="1"/>
  <c r="P4" i="3" s="1"/>
  <c r="E4" i="3"/>
  <c r="G4" i="3"/>
  <c r="C5" i="3"/>
  <c r="E5" i="3"/>
  <c r="D4" i="3"/>
  <c r="N4" i="3" s="1"/>
  <c r="K4" i="3"/>
  <c r="O4" i="3"/>
  <c r="A6" i="3"/>
  <c r="O3" i="3"/>
  <c r="B3" i="1"/>
  <c r="A4" i="1"/>
  <c r="A5" i="1" s="1"/>
  <c r="A6" i="1" s="1"/>
  <c r="A7" i="1" s="1"/>
  <c r="R3" i="5" l="1" a="1"/>
  <c r="R3" i="5" s="1"/>
  <c r="Q3" i="5" a="1"/>
  <c r="Q3" i="5" s="1"/>
  <c r="L3" i="3"/>
  <c r="P3" i="3" s="1"/>
  <c r="L3" i="5"/>
  <c r="P3" i="5" s="1"/>
  <c r="L4" i="7"/>
  <c r="P4" i="7" s="1"/>
  <c r="L3" i="7"/>
  <c r="P3" i="7" s="1"/>
  <c r="D149" i="7"/>
  <c r="N149" i="7" s="1"/>
  <c r="J149" i="7"/>
  <c r="F149" i="7"/>
  <c r="O149" i="7"/>
  <c r="I149" i="7"/>
  <c r="G149" i="7"/>
  <c r="K149" i="7"/>
  <c r="H149" i="7"/>
  <c r="D154" i="7"/>
  <c r="N154" i="7" s="1"/>
  <c r="F154" i="7"/>
  <c r="O154" i="7"/>
  <c r="H154" i="7"/>
  <c r="J154" i="7"/>
  <c r="G154" i="7"/>
  <c r="K154" i="7"/>
  <c r="I154" i="7"/>
  <c r="D133" i="7"/>
  <c r="N133" i="7" s="1"/>
  <c r="F133" i="7"/>
  <c r="O133" i="7"/>
  <c r="H133" i="7"/>
  <c r="G133" i="7"/>
  <c r="J133" i="7"/>
  <c r="I133" i="7"/>
  <c r="K133" i="7"/>
  <c r="E150" i="7"/>
  <c r="C150" i="7"/>
  <c r="B151" i="7"/>
  <c r="A152" i="7"/>
  <c r="C141" i="7"/>
  <c r="E141" i="7"/>
  <c r="E140" i="7"/>
  <c r="C140" i="7"/>
  <c r="A143" i="7"/>
  <c r="B142" i="7"/>
  <c r="C134" i="7"/>
  <c r="E134" i="7"/>
  <c r="A137" i="7"/>
  <c r="B136" i="7"/>
  <c r="E135" i="7"/>
  <c r="C135" i="7"/>
  <c r="Q4" i="7"/>
  <c r="R4" i="7"/>
  <c r="C5" i="7"/>
  <c r="E5" i="7"/>
  <c r="A7" i="7"/>
  <c r="E4" i="5"/>
  <c r="C4" i="5"/>
  <c r="H5" i="5"/>
  <c r="G5" i="5"/>
  <c r="D5" i="5"/>
  <c r="N5" i="5" s="1"/>
  <c r="I5" i="5"/>
  <c r="F5" i="5"/>
  <c r="O5" i="5"/>
  <c r="K5" i="5"/>
  <c r="J5" i="5"/>
  <c r="A7" i="5"/>
  <c r="C4" i="4"/>
  <c r="E4" i="4"/>
  <c r="E5" i="4"/>
  <c r="C5" i="4"/>
  <c r="A7" i="4"/>
  <c r="G3" i="4"/>
  <c r="F3" i="4"/>
  <c r="D3" i="4"/>
  <c r="N3" i="4" s="1"/>
  <c r="I3" i="4"/>
  <c r="H3" i="4"/>
  <c r="O3" i="4"/>
  <c r="J3" i="4"/>
  <c r="K3" i="4"/>
  <c r="Q4" i="4"/>
  <c r="R4" i="4"/>
  <c r="A7" i="3"/>
  <c r="G5" i="3"/>
  <c r="F5" i="3"/>
  <c r="D5" i="3"/>
  <c r="N5" i="3" s="1"/>
  <c r="O5" i="3"/>
  <c r="H5" i="3"/>
  <c r="J5" i="3"/>
  <c r="I5" i="3"/>
  <c r="K5" i="3"/>
  <c r="Q4" i="3"/>
  <c r="R4" i="3"/>
  <c r="E3" i="1"/>
  <c r="C3" i="1"/>
  <c r="B4" i="1"/>
  <c r="B6" i="1"/>
  <c r="A8" i="1"/>
  <c r="B7" i="1"/>
  <c r="B5" i="1"/>
  <c r="L5" i="3" l="1"/>
  <c r="P5" i="3" s="1"/>
  <c r="L5" i="5"/>
  <c r="P5" i="5" s="1"/>
  <c r="Q3" i="1" a="1"/>
  <c r="Q3" i="1" s="1"/>
  <c r="R3" i="1" a="1"/>
  <c r="R3" i="1" s="1"/>
  <c r="L149" i="7"/>
  <c r="P149" i="7" s="1"/>
  <c r="L154" i="7"/>
  <c r="P154" i="7" s="1"/>
  <c r="L133" i="7"/>
  <c r="P133" i="7" s="1"/>
  <c r="L3" i="4"/>
  <c r="P3" i="4" s="1"/>
  <c r="D150" i="7"/>
  <c r="N150" i="7" s="1"/>
  <c r="K150" i="7"/>
  <c r="I150" i="7"/>
  <c r="H150" i="7"/>
  <c r="F150" i="7"/>
  <c r="O150" i="7"/>
  <c r="J150" i="7"/>
  <c r="G150" i="7"/>
  <c r="D135" i="7"/>
  <c r="N135" i="7" s="1"/>
  <c r="J135" i="7"/>
  <c r="I135" i="7"/>
  <c r="H135" i="7"/>
  <c r="K135" i="7"/>
  <c r="G135" i="7"/>
  <c r="F135" i="7"/>
  <c r="O135" i="7"/>
  <c r="D134" i="7"/>
  <c r="N134" i="7" s="1"/>
  <c r="J134" i="7"/>
  <c r="L134" i="7" s="1"/>
  <c r="P134" i="7" s="1"/>
  <c r="I134" i="7"/>
  <c r="G134" i="7"/>
  <c r="F134" i="7"/>
  <c r="H134" i="7"/>
  <c r="K134" i="7"/>
  <c r="O134" i="7"/>
  <c r="D140" i="7"/>
  <c r="N140" i="7" s="1"/>
  <c r="J140" i="7"/>
  <c r="K140" i="7"/>
  <c r="I140" i="7"/>
  <c r="G140" i="7"/>
  <c r="F140" i="7"/>
  <c r="H140" i="7"/>
  <c r="O140" i="7"/>
  <c r="D141" i="7"/>
  <c r="N141" i="7" s="1"/>
  <c r="O141" i="7"/>
  <c r="H141" i="7"/>
  <c r="K141" i="7"/>
  <c r="J141" i="7"/>
  <c r="L141" i="7" s="1"/>
  <c r="P141" i="7" s="1"/>
  <c r="I141" i="7"/>
  <c r="G141" i="7"/>
  <c r="F141" i="7"/>
  <c r="J3" i="1"/>
  <c r="A153" i="7"/>
  <c r="B153" i="7" s="1"/>
  <c r="B152" i="7"/>
  <c r="C151" i="7"/>
  <c r="E151" i="7"/>
  <c r="C142" i="7"/>
  <c r="E142" i="7"/>
  <c r="A144" i="7"/>
  <c r="B143" i="7"/>
  <c r="C136" i="7"/>
  <c r="E136" i="7"/>
  <c r="B137" i="7"/>
  <c r="A138" i="7"/>
  <c r="J5" i="7"/>
  <c r="H5" i="7"/>
  <c r="D5" i="7"/>
  <c r="N5" i="7" s="1"/>
  <c r="G5" i="7"/>
  <c r="F5" i="7"/>
  <c r="O5" i="7"/>
  <c r="K5" i="7"/>
  <c r="I5" i="7"/>
  <c r="C6" i="7"/>
  <c r="E6" i="7"/>
  <c r="Q5" i="7"/>
  <c r="R5" i="7"/>
  <c r="A8" i="7"/>
  <c r="D4" i="5"/>
  <c r="N4" i="5" s="1"/>
  <c r="H4" i="5"/>
  <c r="K4" i="5"/>
  <c r="J4" i="5"/>
  <c r="I4" i="5"/>
  <c r="O4" i="5"/>
  <c r="G4" i="5"/>
  <c r="F4" i="5"/>
  <c r="C6" i="5"/>
  <c r="E6" i="5"/>
  <c r="A8" i="5"/>
  <c r="R4" i="5"/>
  <c r="Q4" i="5"/>
  <c r="C6" i="4"/>
  <c r="E6" i="4"/>
  <c r="R5" i="4"/>
  <c r="Q5" i="4"/>
  <c r="A8" i="4"/>
  <c r="I5" i="4"/>
  <c r="G5" i="4"/>
  <c r="F5" i="4"/>
  <c r="D5" i="4"/>
  <c r="N5" i="4" s="1"/>
  <c r="J5" i="4"/>
  <c r="H5" i="4"/>
  <c r="K5" i="4"/>
  <c r="O5" i="4"/>
  <c r="D4" i="4"/>
  <c r="N4" i="4" s="1"/>
  <c r="K4" i="4"/>
  <c r="J4" i="4"/>
  <c r="G4" i="4"/>
  <c r="I4" i="4"/>
  <c r="H4" i="4"/>
  <c r="F4" i="4"/>
  <c r="O4" i="4"/>
  <c r="E6" i="3"/>
  <c r="C6" i="3"/>
  <c r="R5" i="3"/>
  <c r="Q5" i="3"/>
  <c r="A8" i="3"/>
  <c r="I3" i="1"/>
  <c r="H3" i="1"/>
  <c r="F3" i="1"/>
  <c r="G3" i="1"/>
  <c r="E5" i="1"/>
  <c r="E7" i="1"/>
  <c r="E6" i="1"/>
  <c r="E4" i="1"/>
  <c r="K3" i="1"/>
  <c r="D3" i="1"/>
  <c r="N3" i="1" s="1"/>
  <c r="O3" i="1"/>
  <c r="C5" i="1"/>
  <c r="J5" i="1" s="1"/>
  <c r="C7" i="1"/>
  <c r="J7" i="1" s="1"/>
  <c r="C6" i="1"/>
  <c r="J6" i="1" s="1"/>
  <c r="A9" i="1"/>
  <c r="B8" i="1"/>
  <c r="C4" i="1"/>
  <c r="J4" i="1" s="1"/>
  <c r="L150" i="7" l="1"/>
  <c r="P150" i="7" s="1"/>
  <c r="L4" i="4"/>
  <c r="P4" i="4" s="1"/>
  <c r="L5" i="4"/>
  <c r="P5" i="4" s="1"/>
  <c r="L140" i="7"/>
  <c r="P140" i="7" s="1"/>
  <c r="L135" i="7"/>
  <c r="P135" i="7" s="1"/>
  <c r="L3" i="1"/>
  <c r="P3" i="1" s="1"/>
  <c r="L5" i="7"/>
  <c r="P5" i="7" s="1"/>
  <c r="L4" i="5"/>
  <c r="P4" i="5" s="1"/>
  <c r="D136" i="7"/>
  <c r="N136" i="7" s="1"/>
  <c r="O136" i="7"/>
  <c r="K136" i="7"/>
  <c r="F136" i="7"/>
  <c r="J136" i="7"/>
  <c r="I136" i="7"/>
  <c r="H136" i="7"/>
  <c r="G136" i="7"/>
  <c r="D142" i="7"/>
  <c r="N142" i="7" s="1"/>
  <c r="H142" i="7"/>
  <c r="O142" i="7"/>
  <c r="G142" i="7"/>
  <c r="I142" i="7"/>
  <c r="K142" i="7"/>
  <c r="J142" i="7"/>
  <c r="L142" i="7" s="1"/>
  <c r="P142" i="7" s="1"/>
  <c r="F142" i="7"/>
  <c r="D151" i="7"/>
  <c r="N151" i="7" s="1"/>
  <c r="G151" i="7"/>
  <c r="K151" i="7"/>
  <c r="F151" i="7"/>
  <c r="O151" i="7"/>
  <c r="J151" i="7"/>
  <c r="H151" i="7"/>
  <c r="I151" i="7"/>
  <c r="E152" i="7"/>
  <c r="C152" i="7"/>
  <c r="E153" i="7"/>
  <c r="C153" i="7"/>
  <c r="C143" i="7"/>
  <c r="E143" i="7"/>
  <c r="B144" i="7"/>
  <c r="A145" i="7"/>
  <c r="A139" i="7"/>
  <c r="B139" i="7" s="1"/>
  <c r="B138" i="7"/>
  <c r="C137" i="7"/>
  <c r="E137" i="7"/>
  <c r="Q6" i="7"/>
  <c r="R6" i="7"/>
  <c r="O6" i="7"/>
  <c r="I6" i="7"/>
  <c r="G6" i="7"/>
  <c r="K6" i="7"/>
  <c r="H6" i="7"/>
  <c r="J6" i="7"/>
  <c r="F6" i="7"/>
  <c r="D6" i="7"/>
  <c r="N6" i="7" s="1"/>
  <c r="A9" i="7"/>
  <c r="E7" i="7"/>
  <c r="C7" i="7"/>
  <c r="Q5" i="5"/>
  <c r="R5" i="5"/>
  <c r="C7" i="5"/>
  <c r="E7" i="5"/>
  <c r="K6" i="5"/>
  <c r="J6" i="5"/>
  <c r="O6" i="5"/>
  <c r="H6" i="5"/>
  <c r="I6" i="5"/>
  <c r="G6" i="5"/>
  <c r="F6" i="5"/>
  <c r="D6" i="5"/>
  <c r="N6" i="5" s="1"/>
  <c r="A9" i="5"/>
  <c r="J6" i="4"/>
  <c r="I6" i="4"/>
  <c r="O6" i="4"/>
  <c r="K6" i="4"/>
  <c r="D6" i="4"/>
  <c r="N6" i="4" s="1"/>
  <c r="H6" i="4"/>
  <c r="G6" i="4"/>
  <c r="F6" i="4"/>
  <c r="A9" i="4"/>
  <c r="C7" i="4"/>
  <c r="E7" i="4"/>
  <c r="R6" i="4"/>
  <c r="Q6" i="4"/>
  <c r="E7" i="3"/>
  <c r="C7" i="3"/>
  <c r="A9" i="3"/>
  <c r="R6" i="3"/>
  <c r="Q6" i="3"/>
  <c r="J6" i="3"/>
  <c r="I6" i="3"/>
  <c r="D6" i="3"/>
  <c r="N6" i="3" s="1"/>
  <c r="H6" i="3"/>
  <c r="F6" i="3"/>
  <c r="G6" i="3"/>
  <c r="O6" i="3"/>
  <c r="K6" i="3"/>
  <c r="R4" i="1"/>
  <c r="Q4" i="1"/>
  <c r="H6" i="1"/>
  <c r="I6" i="1"/>
  <c r="I4" i="1"/>
  <c r="H4" i="1"/>
  <c r="I7" i="1"/>
  <c r="H7" i="1"/>
  <c r="I5" i="1"/>
  <c r="H5" i="1"/>
  <c r="F7" i="1"/>
  <c r="G7" i="1"/>
  <c r="G5" i="1"/>
  <c r="F5" i="1"/>
  <c r="G4" i="1"/>
  <c r="F4" i="1"/>
  <c r="F6" i="1"/>
  <c r="G6" i="1"/>
  <c r="E8" i="1"/>
  <c r="O5" i="1"/>
  <c r="O7" i="1"/>
  <c r="O4" i="1"/>
  <c r="O6" i="1"/>
  <c r="D7" i="1"/>
  <c r="N7" i="1" s="1"/>
  <c r="K7" i="1"/>
  <c r="L7" i="1" s="1"/>
  <c r="P7" i="1" s="1"/>
  <c r="A10" i="1"/>
  <c r="B9" i="1"/>
  <c r="D4" i="1"/>
  <c r="N4" i="1" s="1"/>
  <c r="K4" i="1"/>
  <c r="L4" i="1" s="1"/>
  <c r="P4" i="1" s="1"/>
  <c r="C8" i="1"/>
  <c r="J8" i="1" s="1"/>
  <c r="D6" i="1"/>
  <c r="N6" i="1" s="1"/>
  <c r="K6" i="1"/>
  <c r="L6" i="1" s="1"/>
  <c r="P6" i="1" s="1"/>
  <c r="D5" i="1"/>
  <c r="N5" i="1" s="1"/>
  <c r="K5" i="1"/>
  <c r="L5" i="1" s="1"/>
  <c r="P5" i="1" s="1"/>
  <c r="L6" i="3" l="1"/>
  <c r="P6" i="3" s="1"/>
  <c r="L6" i="5"/>
  <c r="P6" i="5" s="1"/>
  <c r="L136" i="7"/>
  <c r="P136" i="7" s="1"/>
  <c r="L151" i="7"/>
  <c r="P151" i="7" s="1"/>
  <c r="L6" i="4"/>
  <c r="P6" i="4" s="1"/>
  <c r="L6" i="7"/>
  <c r="P6" i="7" s="1"/>
  <c r="D153" i="7"/>
  <c r="N153" i="7" s="1"/>
  <c r="O153" i="7"/>
  <c r="K153" i="7"/>
  <c r="J153" i="7"/>
  <c r="I153" i="7"/>
  <c r="H153" i="7"/>
  <c r="F153" i="7"/>
  <c r="G153" i="7"/>
  <c r="D152" i="7"/>
  <c r="N152" i="7" s="1"/>
  <c r="K152" i="7"/>
  <c r="J152" i="7"/>
  <c r="I152" i="7"/>
  <c r="H152" i="7"/>
  <c r="G152" i="7"/>
  <c r="F152" i="7"/>
  <c r="O152" i="7"/>
  <c r="D137" i="7"/>
  <c r="N137" i="7" s="1"/>
  <c r="F137" i="7"/>
  <c r="H137" i="7"/>
  <c r="K137" i="7"/>
  <c r="I137" i="7"/>
  <c r="O137" i="7"/>
  <c r="J137" i="7"/>
  <c r="G137" i="7"/>
  <c r="D143" i="7"/>
  <c r="N143" i="7" s="1"/>
  <c r="F143" i="7"/>
  <c r="K143" i="7"/>
  <c r="H143" i="7"/>
  <c r="O143" i="7"/>
  <c r="J143" i="7"/>
  <c r="L143" i="7" s="1"/>
  <c r="P143" i="7" s="1"/>
  <c r="G143" i="7"/>
  <c r="I143" i="7"/>
  <c r="A146" i="7"/>
  <c r="B145" i="7"/>
  <c r="E144" i="7"/>
  <c r="C144" i="7"/>
  <c r="C138" i="7"/>
  <c r="E138" i="7"/>
  <c r="E139" i="7"/>
  <c r="C139" i="7"/>
  <c r="E8" i="7"/>
  <c r="C8" i="7"/>
  <c r="D7" i="7"/>
  <c r="N7" i="7" s="1"/>
  <c r="F7" i="7"/>
  <c r="O7" i="7"/>
  <c r="K7" i="7"/>
  <c r="I7" i="7"/>
  <c r="G7" i="7"/>
  <c r="J7" i="7"/>
  <c r="H7" i="7"/>
  <c r="A10" i="7"/>
  <c r="Q7" i="7"/>
  <c r="R7" i="7"/>
  <c r="O7" i="5"/>
  <c r="G7" i="5"/>
  <c r="F7" i="5"/>
  <c r="D7" i="5"/>
  <c r="N7" i="5" s="1"/>
  <c r="K7" i="5"/>
  <c r="J7" i="5"/>
  <c r="H7" i="5"/>
  <c r="I7" i="5"/>
  <c r="E8" i="5"/>
  <c r="C8" i="5"/>
  <c r="A10" i="5"/>
  <c r="R6" i="5"/>
  <c r="Q6" i="5"/>
  <c r="K7" i="4"/>
  <c r="J7" i="4"/>
  <c r="I7" i="4"/>
  <c r="H7" i="4"/>
  <c r="G7" i="4"/>
  <c r="O7" i="4"/>
  <c r="F7" i="4"/>
  <c r="D7" i="4"/>
  <c r="N7" i="4" s="1"/>
  <c r="C8" i="4"/>
  <c r="E8" i="4"/>
  <c r="A10" i="4"/>
  <c r="Q7" i="4"/>
  <c r="R7" i="4"/>
  <c r="A10" i="3"/>
  <c r="Q7" i="3"/>
  <c r="R7" i="3"/>
  <c r="C8" i="3"/>
  <c r="E8" i="3"/>
  <c r="I7" i="3"/>
  <c r="H7" i="3"/>
  <c r="G7" i="3"/>
  <c r="K7" i="3"/>
  <c r="J7" i="3"/>
  <c r="F7" i="3"/>
  <c r="D7" i="3"/>
  <c r="N7" i="3" s="1"/>
  <c r="O7" i="3"/>
  <c r="R5" i="1"/>
  <c r="Q5" i="1"/>
  <c r="I8" i="1"/>
  <c r="H8" i="1"/>
  <c r="F8" i="1"/>
  <c r="G8" i="1"/>
  <c r="E9" i="1"/>
  <c r="O8" i="1"/>
  <c r="A11" i="1"/>
  <c r="B10" i="1"/>
  <c r="D8" i="1"/>
  <c r="N8" i="1" s="1"/>
  <c r="K8" i="1"/>
  <c r="L8" i="1" s="1"/>
  <c r="P8" i="1" s="1"/>
  <c r="C9" i="1"/>
  <c r="J9" i="1" s="1"/>
  <c r="L7" i="5" l="1"/>
  <c r="P7" i="5" s="1"/>
  <c r="L7" i="4"/>
  <c r="P7" i="4" s="1"/>
  <c r="L153" i="7"/>
  <c r="P153" i="7" s="1"/>
  <c r="L137" i="7"/>
  <c r="P137" i="7" s="1"/>
  <c r="L152" i="7"/>
  <c r="P152" i="7" s="1"/>
  <c r="L7" i="7"/>
  <c r="P7" i="7" s="1"/>
  <c r="L7" i="3"/>
  <c r="P7" i="3" s="1"/>
  <c r="D138" i="7"/>
  <c r="N138" i="7" s="1"/>
  <c r="J138" i="7"/>
  <c r="L138" i="7" s="1"/>
  <c r="P138" i="7" s="1"/>
  <c r="I138" i="7"/>
  <c r="O138" i="7"/>
  <c r="H138" i="7"/>
  <c r="G138" i="7"/>
  <c r="K138" i="7"/>
  <c r="F138" i="7"/>
  <c r="D139" i="7"/>
  <c r="N139" i="7" s="1"/>
  <c r="F139" i="7"/>
  <c r="O139" i="7"/>
  <c r="J139" i="7"/>
  <c r="I139" i="7"/>
  <c r="G139" i="7"/>
  <c r="K139" i="7"/>
  <c r="H139" i="7"/>
  <c r="D144" i="7"/>
  <c r="N144" i="7" s="1"/>
  <c r="H144" i="7"/>
  <c r="K144" i="7"/>
  <c r="F144" i="7"/>
  <c r="O144" i="7"/>
  <c r="I144" i="7"/>
  <c r="G144" i="7"/>
  <c r="J144" i="7"/>
  <c r="L144" i="7" s="1"/>
  <c r="P144" i="7" s="1"/>
  <c r="E145" i="7"/>
  <c r="C145" i="7"/>
  <c r="B146" i="7"/>
  <c r="A147" i="7"/>
  <c r="C9" i="7"/>
  <c r="E9" i="7"/>
  <c r="A11" i="7"/>
  <c r="G8" i="7"/>
  <c r="K8" i="7"/>
  <c r="F8" i="7"/>
  <c r="J8" i="7"/>
  <c r="D8" i="7"/>
  <c r="N8" i="7" s="1"/>
  <c r="I8" i="7"/>
  <c r="H8" i="7"/>
  <c r="O8" i="7"/>
  <c r="R8" i="7"/>
  <c r="Q8" i="7"/>
  <c r="D8" i="5"/>
  <c r="N8" i="5" s="1"/>
  <c r="O8" i="5"/>
  <c r="K8" i="5"/>
  <c r="J8" i="5"/>
  <c r="F8" i="5"/>
  <c r="I8" i="5"/>
  <c r="H8" i="5"/>
  <c r="G8" i="5"/>
  <c r="A11" i="5"/>
  <c r="C9" i="5"/>
  <c r="E9" i="5"/>
  <c r="R7" i="5"/>
  <c r="Q7" i="5"/>
  <c r="E9" i="4"/>
  <c r="C9" i="4"/>
  <c r="F8" i="4"/>
  <c r="D8" i="4"/>
  <c r="N8" i="4" s="1"/>
  <c r="H8" i="4"/>
  <c r="G8" i="4"/>
  <c r="I8" i="4"/>
  <c r="K8" i="4"/>
  <c r="O8" i="4"/>
  <c r="J8" i="4"/>
  <c r="A11" i="4"/>
  <c r="F8" i="3"/>
  <c r="D8" i="3"/>
  <c r="N8" i="3" s="1"/>
  <c r="K8" i="3"/>
  <c r="O8" i="3"/>
  <c r="H8" i="3"/>
  <c r="J8" i="3"/>
  <c r="I8" i="3"/>
  <c r="G8" i="3"/>
  <c r="Q8" i="3"/>
  <c r="R8" i="3"/>
  <c r="E9" i="3"/>
  <c r="C9" i="3"/>
  <c r="A11" i="3"/>
  <c r="R6" i="1"/>
  <c r="Q6" i="1"/>
  <c r="I9" i="1"/>
  <c r="H9" i="1"/>
  <c r="F9" i="1"/>
  <c r="G9" i="1"/>
  <c r="E10" i="1"/>
  <c r="O9" i="1"/>
  <c r="C10" i="1"/>
  <c r="J10" i="1" s="1"/>
  <c r="D9" i="1"/>
  <c r="N9" i="1" s="1"/>
  <c r="K9" i="1"/>
  <c r="L9" i="1" s="1"/>
  <c r="P9" i="1" s="1"/>
  <c r="A12" i="1"/>
  <c r="B11" i="1"/>
  <c r="L139" i="7" l="1"/>
  <c r="P139" i="7" s="1"/>
  <c r="L8" i="4"/>
  <c r="P8" i="4" s="1"/>
  <c r="L8" i="5"/>
  <c r="P8" i="5" s="1"/>
  <c r="L8" i="7"/>
  <c r="P8" i="7" s="1"/>
  <c r="L8" i="3"/>
  <c r="P8" i="3" s="1"/>
  <c r="D145" i="7"/>
  <c r="N145" i="7" s="1"/>
  <c r="J145" i="7"/>
  <c r="O145" i="7"/>
  <c r="F145" i="7"/>
  <c r="G145" i="7"/>
  <c r="K145" i="7"/>
  <c r="H145" i="7"/>
  <c r="I145" i="7"/>
  <c r="C146" i="7"/>
  <c r="E146" i="7"/>
  <c r="A148" i="7"/>
  <c r="B148" i="7" s="1"/>
  <c r="B147" i="7"/>
  <c r="R9" i="7"/>
  <c r="Q9" i="7"/>
  <c r="C10" i="7"/>
  <c r="E10" i="7"/>
  <c r="A12" i="7"/>
  <c r="J9" i="7"/>
  <c r="K9" i="7"/>
  <c r="I9" i="7"/>
  <c r="O9" i="7"/>
  <c r="D9" i="7"/>
  <c r="N9" i="7" s="1"/>
  <c r="H9" i="7"/>
  <c r="G9" i="7"/>
  <c r="F9" i="7"/>
  <c r="A12" i="5"/>
  <c r="E10" i="5"/>
  <c r="C10" i="5"/>
  <c r="O9" i="5"/>
  <c r="I9" i="5"/>
  <c r="J9" i="5"/>
  <c r="K9" i="5"/>
  <c r="D9" i="5"/>
  <c r="N9" i="5" s="1"/>
  <c r="H9" i="5"/>
  <c r="G9" i="5"/>
  <c r="F9" i="5"/>
  <c r="E10" i="4"/>
  <c r="C10" i="4"/>
  <c r="I9" i="4"/>
  <c r="G9" i="4"/>
  <c r="F9" i="4"/>
  <c r="O9" i="4"/>
  <c r="K9" i="4"/>
  <c r="J9" i="4"/>
  <c r="H9" i="4"/>
  <c r="D9" i="4"/>
  <c r="N9" i="4" s="1"/>
  <c r="A12" i="4"/>
  <c r="A12" i="3"/>
  <c r="I9" i="3"/>
  <c r="G9" i="3"/>
  <c r="K9" i="3"/>
  <c r="F9" i="3"/>
  <c r="D9" i="3"/>
  <c r="N9" i="3" s="1"/>
  <c r="J9" i="3"/>
  <c r="H9" i="3"/>
  <c r="O9" i="3"/>
  <c r="R9" i="3"/>
  <c r="Q9" i="3"/>
  <c r="E10" i="3"/>
  <c r="C10" i="3"/>
  <c r="Q7" i="1"/>
  <c r="R7" i="1"/>
  <c r="I10" i="1"/>
  <c r="H10" i="1"/>
  <c r="F10" i="1"/>
  <c r="G10" i="1"/>
  <c r="E11" i="1"/>
  <c r="O10" i="1"/>
  <c r="C11" i="1"/>
  <c r="J11" i="1" s="1"/>
  <c r="A13" i="1"/>
  <c r="B12" i="1"/>
  <c r="D10" i="1"/>
  <c r="N10" i="1" s="1"/>
  <c r="K10" i="1"/>
  <c r="L10" i="1" s="1"/>
  <c r="P10" i="1" s="1"/>
  <c r="L145" i="7" l="1"/>
  <c r="P145" i="7" s="1"/>
  <c r="L9" i="7"/>
  <c r="P9" i="7" s="1"/>
  <c r="L9" i="3"/>
  <c r="P9" i="3" s="1"/>
  <c r="L9" i="5"/>
  <c r="P9" i="5" s="1"/>
  <c r="L9" i="4"/>
  <c r="P9" i="4" s="1"/>
  <c r="D146" i="7"/>
  <c r="N146" i="7" s="1"/>
  <c r="K146" i="7"/>
  <c r="J146" i="7"/>
  <c r="L146" i="7" s="1"/>
  <c r="P146" i="7" s="1"/>
  <c r="I146" i="7"/>
  <c r="H146" i="7"/>
  <c r="F146" i="7"/>
  <c r="G146" i="7"/>
  <c r="O146" i="7"/>
  <c r="E147" i="7"/>
  <c r="C147" i="7"/>
  <c r="E148" i="7"/>
  <c r="C148" i="7"/>
  <c r="A13" i="7"/>
  <c r="O10" i="7"/>
  <c r="K10" i="7"/>
  <c r="G10" i="7"/>
  <c r="J10" i="7"/>
  <c r="I10" i="7"/>
  <c r="F10" i="7"/>
  <c r="H10" i="7"/>
  <c r="D10" i="7"/>
  <c r="N10" i="7" s="1"/>
  <c r="E11" i="7"/>
  <c r="C11" i="7"/>
  <c r="Q10" i="7"/>
  <c r="R10" i="7"/>
  <c r="K10" i="5"/>
  <c r="J10" i="5"/>
  <c r="O10" i="5"/>
  <c r="I10" i="5"/>
  <c r="H10" i="5"/>
  <c r="G10" i="5"/>
  <c r="F10" i="5"/>
  <c r="D10" i="5"/>
  <c r="N10" i="5" s="1"/>
  <c r="A13" i="5"/>
  <c r="E11" i="5"/>
  <c r="C11" i="5"/>
  <c r="J10" i="4"/>
  <c r="I10" i="4"/>
  <c r="O10" i="4"/>
  <c r="K10" i="4"/>
  <c r="H10" i="4"/>
  <c r="G10" i="4"/>
  <c r="F10" i="4"/>
  <c r="D10" i="4"/>
  <c r="N10" i="4" s="1"/>
  <c r="C11" i="4"/>
  <c r="E11" i="4"/>
  <c r="A13" i="4"/>
  <c r="J10" i="3"/>
  <c r="O10" i="3"/>
  <c r="D10" i="3"/>
  <c r="N10" i="3" s="1"/>
  <c r="I10" i="3"/>
  <c r="H10" i="3"/>
  <c r="G10" i="3"/>
  <c r="K10" i="3"/>
  <c r="F10" i="3"/>
  <c r="C11" i="3"/>
  <c r="E11" i="3"/>
  <c r="R10" i="3"/>
  <c r="Q10" i="3"/>
  <c r="A13" i="3"/>
  <c r="R8" i="1"/>
  <c r="Q8" i="1"/>
  <c r="I11" i="1"/>
  <c r="H11" i="1"/>
  <c r="G11" i="1"/>
  <c r="F11" i="1"/>
  <c r="E12" i="1"/>
  <c r="O11" i="1"/>
  <c r="A14" i="1"/>
  <c r="B13" i="1"/>
  <c r="D11" i="1"/>
  <c r="N11" i="1" s="1"/>
  <c r="K11" i="1"/>
  <c r="L11" i="1" s="1"/>
  <c r="P11" i="1" s="1"/>
  <c r="C12" i="1"/>
  <c r="J12" i="1" s="1"/>
  <c r="L10" i="5" l="1"/>
  <c r="P10" i="5" s="1"/>
  <c r="L10" i="3"/>
  <c r="P10" i="3" s="1"/>
  <c r="L10" i="4"/>
  <c r="P10" i="4" s="1"/>
  <c r="L10" i="7"/>
  <c r="P10" i="7" s="1"/>
  <c r="D148" i="7"/>
  <c r="N148" i="7" s="1"/>
  <c r="K148" i="7"/>
  <c r="H148" i="7"/>
  <c r="J148" i="7"/>
  <c r="L148" i="7" s="1"/>
  <c r="P148" i="7" s="1"/>
  <c r="I148" i="7"/>
  <c r="F148" i="7"/>
  <c r="O148" i="7"/>
  <c r="G148" i="7"/>
  <c r="D147" i="7"/>
  <c r="N147" i="7" s="1"/>
  <c r="K147" i="7"/>
  <c r="I147" i="7"/>
  <c r="F147" i="7"/>
  <c r="J147" i="7"/>
  <c r="H147" i="7"/>
  <c r="O147" i="7"/>
  <c r="G147" i="7"/>
  <c r="F11" i="7"/>
  <c r="D11" i="7"/>
  <c r="N11" i="7" s="1"/>
  <c r="H11" i="7"/>
  <c r="G11" i="7"/>
  <c r="O11" i="7"/>
  <c r="K11" i="7"/>
  <c r="J11" i="7"/>
  <c r="I11" i="7"/>
  <c r="A14" i="7"/>
  <c r="R11" i="7"/>
  <c r="Q11" i="7"/>
  <c r="E12" i="7"/>
  <c r="C12" i="7"/>
  <c r="H11" i="5"/>
  <c r="G11" i="5"/>
  <c r="O11" i="5"/>
  <c r="I11" i="5"/>
  <c r="J11" i="5"/>
  <c r="K11" i="5"/>
  <c r="F11" i="5"/>
  <c r="D11" i="5"/>
  <c r="N11" i="5" s="1"/>
  <c r="A14" i="5"/>
  <c r="E12" i="5"/>
  <c r="C12" i="5"/>
  <c r="E12" i="4"/>
  <c r="C12" i="4"/>
  <c r="H11" i="4"/>
  <c r="G11" i="4"/>
  <c r="D11" i="4"/>
  <c r="N11" i="4" s="1"/>
  <c r="F11" i="4"/>
  <c r="J11" i="4"/>
  <c r="O11" i="4"/>
  <c r="K11" i="4"/>
  <c r="I11" i="4"/>
  <c r="A14" i="4"/>
  <c r="K11" i="3"/>
  <c r="H11" i="3"/>
  <c r="F11" i="3"/>
  <c r="J11" i="3"/>
  <c r="L11" i="3" s="1"/>
  <c r="P11" i="3" s="1"/>
  <c r="G11" i="3"/>
  <c r="I11" i="3"/>
  <c r="O11" i="3"/>
  <c r="D11" i="3"/>
  <c r="N11" i="3" s="1"/>
  <c r="A14" i="3"/>
  <c r="E12" i="3"/>
  <c r="C12" i="3"/>
  <c r="R9" i="1"/>
  <c r="Q9" i="1"/>
  <c r="H12" i="1"/>
  <c r="I12" i="1"/>
  <c r="F12" i="1"/>
  <c r="G12" i="1"/>
  <c r="E13" i="1"/>
  <c r="O12" i="1"/>
  <c r="D12" i="1"/>
  <c r="N12" i="1" s="1"/>
  <c r="K12" i="1"/>
  <c r="L12" i="1" s="1"/>
  <c r="P12" i="1" s="1"/>
  <c r="C13" i="1"/>
  <c r="J13" i="1" s="1"/>
  <c r="A15" i="1"/>
  <c r="B14" i="1"/>
  <c r="L11" i="5" l="1"/>
  <c r="P11" i="5" s="1"/>
  <c r="L147" i="7"/>
  <c r="P147" i="7" s="1"/>
  <c r="L11" i="4"/>
  <c r="P11" i="4" s="1"/>
  <c r="L11" i="7"/>
  <c r="P11" i="7" s="1"/>
  <c r="R12" i="7"/>
  <c r="Q12" i="7"/>
  <c r="R13" i="7" s="1"/>
  <c r="E13" i="7"/>
  <c r="C13" i="7"/>
  <c r="A15" i="7"/>
  <c r="I12" i="7"/>
  <c r="H12" i="7"/>
  <c r="G12" i="7"/>
  <c r="K12" i="7"/>
  <c r="O12" i="7"/>
  <c r="D12" i="7"/>
  <c r="N12" i="7" s="1"/>
  <c r="J12" i="7"/>
  <c r="F12" i="7"/>
  <c r="D12" i="5"/>
  <c r="N12" i="5" s="1"/>
  <c r="K12" i="5"/>
  <c r="O12" i="5"/>
  <c r="J12" i="5"/>
  <c r="L12" i="5" s="1"/>
  <c r="P12" i="5" s="1"/>
  <c r="I12" i="5"/>
  <c r="G12" i="5"/>
  <c r="F12" i="5"/>
  <c r="H12" i="5"/>
  <c r="A15" i="5"/>
  <c r="E13" i="5"/>
  <c r="C13" i="5"/>
  <c r="E13" i="4"/>
  <c r="C13" i="4"/>
  <c r="J12" i="4"/>
  <c r="I12" i="4"/>
  <c r="H12" i="4"/>
  <c r="G12" i="4"/>
  <c r="D12" i="4"/>
  <c r="N12" i="4" s="1"/>
  <c r="F12" i="4"/>
  <c r="K12" i="4"/>
  <c r="O12" i="4"/>
  <c r="A15" i="4"/>
  <c r="F12" i="3"/>
  <c r="D12" i="3"/>
  <c r="N12" i="3" s="1"/>
  <c r="G12" i="3"/>
  <c r="O12" i="3"/>
  <c r="H12" i="3"/>
  <c r="J12" i="3"/>
  <c r="I12" i="3"/>
  <c r="K12" i="3"/>
  <c r="A15" i="3"/>
  <c r="E13" i="3"/>
  <c r="C13" i="3"/>
  <c r="R10" i="1"/>
  <c r="Q10" i="1"/>
  <c r="H13" i="1"/>
  <c r="I13" i="1"/>
  <c r="G13" i="1"/>
  <c r="F13" i="1"/>
  <c r="E14" i="1"/>
  <c r="O13" i="1"/>
  <c r="C14" i="1"/>
  <c r="J14" i="1" s="1"/>
  <c r="A16" i="1"/>
  <c r="B15" i="1"/>
  <c r="D13" i="1"/>
  <c r="N13" i="1" s="1"/>
  <c r="K13" i="1"/>
  <c r="L13" i="1" s="1"/>
  <c r="P13" i="1" s="1"/>
  <c r="L12" i="3" l="1"/>
  <c r="P12" i="3" s="1"/>
  <c r="L12" i="7"/>
  <c r="P12" i="7" s="1"/>
  <c r="L12" i="4"/>
  <c r="P12" i="4" s="1"/>
  <c r="A16" i="7"/>
  <c r="C14" i="7"/>
  <c r="E14" i="7"/>
  <c r="K13" i="7"/>
  <c r="J13" i="7"/>
  <c r="L13" i="7" s="1"/>
  <c r="P13" i="7" s="1"/>
  <c r="O13" i="7"/>
  <c r="G13" i="7"/>
  <c r="F13" i="7"/>
  <c r="I13" i="7"/>
  <c r="H13" i="7"/>
  <c r="D13" i="7"/>
  <c r="N13" i="7" s="1"/>
  <c r="Q13" i="7"/>
  <c r="R14" i="7" s="1"/>
  <c r="O13" i="5"/>
  <c r="H13" i="5"/>
  <c r="J13" i="5"/>
  <c r="K13" i="5"/>
  <c r="F13" i="5"/>
  <c r="D13" i="5"/>
  <c r="N13" i="5" s="1"/>
  <c r="I13" i="5"/>
  <c r="G13" i="5"/>
  <c r="E14" i="5"/>
  <c r="C14" i="5"/>
  <c r="A16" i="5"/>
  <c r="I13" i="4"/>
  <c r="G13" i="4"/>
  <c r="F13" i="4"/>
  <c r="K13" i="4"/>
  <c r="J13" i="4"/>
  <c r="H13" i="4"/>
  <c r="D13" i="4"/>
  <c r="N13" i="4" s="1"/>
  <c r="O13" i="4"/>
  <c r="A16" i="4"/>
  <c r="C14" i="4"/>
  <c r="E14" i="4"/>
  <c r="I13" i="3"/>
  <c r="G13" i="3"/>
  <c r="O13" i="3"/>
  <c r="H13" i="3"/>
  <c r="J13" i="3"/>
  <c r="F13" i="3"/>
  <c r="K13" i="3"/>
  <c r="D13" i="3"/>
  <c r="N13" i="3" s="1"/>
  <c r="C14" i="3"/>
  <c r="E14" i="3"/>
  <c r="A16" i="3"/>
  <c r="R11" i="1"/>
  <c r="Q11" i="1"/>
  <c r="I14" i="1"/>
  <c r="H14" i="1"/>
  <c r="G14" i="1"/>
  <c r="F14" i="1"/>
  <c r="E15" i="1"/>
  <c r="O14" i="1"/>
  <c r="C15" i="1"/>
  <c r="J15" i="1" s="1"/>
  <c r="A17" i="1"/>
  <c r="B16" i="1"/>
  <c r="D14" i="1"/>
  <c r="N14" i="1" s="1"/>
  <c r="K14" i="1"/>
  <c r="L14" i="1" s="1"/>
  <c r="P14" i="1" s="1"/>
  <c r="L13" i="3" l="1"/>
  <c r="P13" i="3" s="1"/>
  <c r="L13" i="5"/>
  <c r="P13" i="5" s="1"/>
  <c r="L13" i="4"/>
  <c r="P13" i="4" s="1"/>
  <c r="Q14" i="7"/>
  <c r="E15" i="7"/>
  <c r="C15" i="7"/>
  <c r="O14" i="7"/>
  <c r="H14" i="7"/>
  <c r="G14" i="7"/>
  <c r="F14" i="7"/>
  <c r="D14" i="7"/>
  <c r="N14" i="7" s="1"/>
  <c r="K14" i="7"/>
  <c r="J14" i="7"/>
  <c r="L14" i="7" s="1"/>
  <c r="P14" i="7" s="1"/>
  <c r="I14" i="7"/>
  <c r="A17" i="7"/>
  <c r="K14" i="5"/>
  <c r="J14" i="5"/>
  <c r="L14" i="5" s="1"/>
  <c r="P14" i="5" s="1"/>
  <c r="O14" i="5"/>
  <c r="F14" i="5"/>
  <c r="D14" i="5"/>
  <c r="N14" i="5" s="1"/>
  <c r="H14" i="5"/>
  <c r="G14" i="5"/>
  <c r="I14" i="5"/>
  <c r="A17" i="5"/>
  <c r="E15" i="5"/>
  <c r="C15" i="5"/>
  <c r="F14" i="4"/>
  <c r="D14" i="4"/>
  <c r="N14" i="4" s="1"/>
  <c r="K14" i="4"/>
  <c r="J14" i="4"/>
  <c r="G14" i="4"/>
  <c r="I14" i="4"/>
  <c r="H14" i="4"/>
  <c r="O14" i="4"/>
  <c r="C15" i="4"/>
  <c r="E15" i="4"/>
  <c r="A17" i="4"/>
  <c r="J14" i="3"/>
  <c r="G14" i="3"/>
  <c r="F14" i="3"/>
  <c r="D14" i="3"/>
  <c r="N14" i="3" s="1"/>
  <c r="K14" i="3"/>
  <c r="O14" i="3"/>
  <c r="I14" i="3"/>
  <c r="H14" i="3"/>
  <c r="C15" i="3"/>
  <c r="E15" i="3"/>
  <c r="A17" i="3"/>
  <c r="Q12" i="1"/>
  <c r="R12" i="1"/>
  <c r="I15" i="1"/>
  <c r="H15" i="1"/>
  <c r="F15" i="1"/>
  <c r="G15" i="1"/>
  <c r="E16" i="1"/>
  <c r="O15" i="1"/>
  <c r="C16" i="1"/>
  <c r="J16" i="1" s="1"/>
  <c r="A18" i="1"/>
  <c r="B17" i="1"/>
  <c r="D15" i="1"/>
  <c r="N15" i="1" s="1"/>
  <c r="K15" i="1"/>
  <c r="L15" i="1" s="1"/>
  <c r="P15" i="1" s="1"/>
  <c r="L14" i="3" l="1"/>
  <c r="P14" i="3" s="1"/>
  <c r="L14" i="4"/>
  <c r="P14" i="4" s="1"/>
  <c r="R15" i="7"/>
  <c r="Q15" i="7"/>
  <c r="A18" i="7"/>
  <c r="F15" i="7"/>
  <c r="D15" i="7"/>
  <c r="N15" i="7" s="1"/>
  <c r="K15" i="7"/>
  <c r="O15" i="7"/>
  <c r="G15" i="7"/>
  <c r="I15" i="7"/>
  <c r="J15" i="7"/>
  <c r="L15" i="7" s="1"/>
  <c r="P15" i="7" s="1"/>
  <c r="H15" i="7"/>
  <c r="C16" i="7"/>
  <c r="E16" i="7"/>
  <c r="E16" i="5"/>
  <c r="C16" i="5"/>
  <c r="A18" i="5"/>
  <c r="H15" i="5"/>
  <c r="G15" i="5"/>
  <c r="O15" i="5"/>
  <c r="K15" i="5"/>
  <c r="D15" i="5"/>
  <c r="N15" i="5" s="1"/>
  <c r="J15" i="5"/>
  <c r="L15" i="5" s="1"/>
  <c r="P15" i="5" s="1"/>
  <c r="I15" i="5"/>
  <c r="F15" i="5"/>
  <c r="A18" i="4"/>
  <c r="C16" i="4"/>
  <c r="E16" i="4"/>
  <c r="K15" i="4"/>
  <c r="J15" i="4"/>
  <c r="L15" i="4" s="1"/>
  <c r="P15" i="4" s="1"/>
  <c r="I15" i="4"/>
  <c r="G15" i="4"/>
  <c r="H15" i="4"/>
  <c r="D15" i="4"/>
  <c r="N15" i="4" s="1"/>
  <c r="O15" i="4"/>
  <c r="F15" i="4"/>
  <c r="A18" i="3"/>
  <c r="E16" i="3"/>
  <c r="C16" i="3"/>
  <c r="O15" i="3"/>
  <c r="J15" i="3"/>
  <c r="I15" i="3"/>
  <c r="H15" i="3"/>
  <c r="K15" i="3"/>
  <c r="G15" i="3"/>
  <c r="F15" i="3"/>
  <c r="D15" i="3"/>
  <c r="N15" i="3" s="1"/>
  <c r="R13" i="1"/>
  <c r="Q13" i="1"/>
  <c r="H16" i="1"/>
  <c r="I16" i="1"/>
  <c r="F16" i="1"/>
  <c r="G16" i="1"/>
  <c r="E17" i="1"/>
  <c r="O16" i="1"/>
  <c r="C17" i="1"/>
  <c r="J17" i="1" s="1"/>
  <c r="A19" i="1"/>
  <c r="B18" i="1"/>
  <c r="D16" i="1"/>
  <c r="N16" i="1" s="1"/>
  <c r="K16" i="1"/>
  <c r="L16" i="1" s="1"/>
  <c r="P16" i="1" s="1"/>
  <c r="L15" i="3" l="1"/>
  <c r="P15" i="3" s="1"/>
  <c r="O16" i="7"/>
  <c r="D16" i="7"/>
  <c r="N16" i="7" s="1"/>
  <c r="K16" i="7"/>
  <c r="F16" i="7"/>
  <c r="H16" i="7"/>
  <c r="J16" i="7"/>
  <c r="L16" i="7" s="1"/>
  <c r="P16" i="7" s="1"/>
  <c r="G16" i="7"/>
  <c r="I16" i="7"/>
  <c r="E17" i="7"/>
  <c r="C17" i="7"/>
  <c r="A19" i="7"/>
  <c r="A19" i="5"/>
  <c r="C17" i="5"/>
  <c r="E17" i="5"/>
  <c r="D16" i="5"/>
  <c r="N16" i="5" s="1"/>
  <c r="K16" i="5"/>
  <c r="O16" i="5"/>
  <c r="F16" i="5"/>
  <c r="J16" i="5"/>
  <c r="L16" i="5" s="1"/>
  <c r="P16" i="5" s="1"/>
  <c r="I16" i="5"/>
  <c r="H16" i="5"/>
  <c r="G16" i="5"/>
  <c r="J16" i="4"/>
  <c r="L16" i="4" s="1"/>
  <c r="P16" i="4" s="1"/>
  <c r="I16" i="4"/>
  <c r="O16" i="4"/>
  <c r="G16" i="4"/>
  <c r="K16" i="4"/>
  <c r="H16" i="4"/>
  <c r="D16" i="4"/>
  <c r="N16" i="4" s="1"/>
  <c r="F16" i="4"/>
  <c r="C17" i="4"/>
  <c r="E17" i="4"/>
  <c r="A19" i="4"/>
  <c r="K16" i="3"/>
  <c r="J16" i="3"/>
  <c r="L16" i="3" s="1"/>
  <c r="P16" i="3" s="1"/>
  <c r="I16" i="3"/>
  <c r="H16" i="3"/>
  <c r="O16" i="3"/>
  <c r="D16" i="3"/>
  <c r="N16" i="3" s="1"/>
  <c r="G16" i="3"/>
  <c r="F16" i="3"/>
  <c r="A19" i="3"/>
  <c r="E17" i="3"/>
  <c r="C17" i="3"/>
  <c r="Q14" i="1"/>
  <c r="R14" i="1"/>
  <c r="I17" i="1"/>
  <c r="H17" i="1"/>
  <c r="F17" i="1"/>
  <c r="G17" i="1"/>
  <c r="E18" i="1"/>
  <c r="O17" i="1"/>
  <c r="C18" i="1"/>
  <c r="J18" i="1" s="1"/>
  <c r="A20" i="1"/>
  <c r="B19" i="1"/>
  <c r="D17" i="1"/>
  <c r="N17" i="1" s="1"/>
  <c r="K17" i="1"/>
  <c r="L17" i="1" s="1"/>
  <c r="P17" i="1" s="1"/>
  <c r="A20" i="7" l="1"/>
  <c r="K17" i="7"/>
  <c r="J17" i="7"/>
  <c r="L17" i="7" s="1"/>
  <c r="P17" i="7" s="1"/>
  <c r="D17" i="7"/>
  <c r="N17" i="7" s="1"/>
  <c r="O17" i="7"/>
  <c r="I17" i="7"/>
  <c r="H17" i="7"/>
  <c r="G17" i="7"/>
  <c r="F17" i="7"/>
  <c r="E18" i="7"/>
  <c r="C18" i="7"/>
  <c r="O17" i="5"/>
  <c r="H17" i="5"/>
  <c r="D17" i="5"/>
  <c r="N17" i="5" s="1"/>
  <c r="K17" i="5"/>
  <c r="J17" i="5"/>
  <c r="L17" i="5" s="1"/>
  <c r="P17" i="5" s="1"/>
  <c r="I17" i="5"/>
  <c r="G17" i="5"/>
  <c r="F17" i="5"/>
  <c r="E18" i="5"/>
  <c r="C18" i="5"/>
  <c r="A20" i="5"/>
  <c r="A20" i="4"/>
  <c r="C18" i="4"/>
  <c r="E18" i="4"/>
  <c r="I17" i="4"/>
  <c r="G17" i="4"/>
  <c r="F17" i="4"/>
  <c r="O17" i="4"/>
  <c r="J17" i="4"/>
  <c r="K17" i="4"/>
  <c r="H17" i="4"/>
  <c r="D17" i="4"/>
  <c r="N17" i="4" s="1"/>
  <c r="E18" i="3"/>
  <c r="C18" i="3"/>
  <c r="A20" i="3"/>
  <c r="I17" i="3"/>
  <c r="H17" i="3"/>
  <c r="G17" i="3"/>
  <c r="K17" i="3"/>
  <c r="O17" i="3"/>
  <c r="J17" i="3"/>
  <c r="L17" i="3" s="1"/>
  <c r="P17" i="3" s="1"/>
  <c r="F17" i="3"/>
  <c r="D17" i="3"/>
  <c r="N17" i="3" s="1"/>
  <c r="H18" i="1"/>
  <c r="I18" i="1"/>
  <c r="F18" i="1"/>
  <c r="G18" i="1"/>
  <c r="E19" i="1"/>
  <c r="O18" i="1"/>
  <c r="A21" i="1"/>
  <c r="B20" i="1"/>
  <c r="D18" i="1"/>
  <c r="N18" i="1" s="1"/>
  <c r="K18" i="1"/>
  <c r="L18" i="1" s="1"/>
  <c r="P18" i="1" s="1"/>
  <c r="C19" i="1"/>
  <c r="J19" i="1" s="1"/>
  <c r="L17" i="4" l="1"/>
  <c r="P17" i="4" s="1"/>
  <c r="E19" i="7"/>
  <c r="C19" i="7"/>
  <c r="A21" i="7"/>
  <c r="I18" i="7"/>
  <c r="H18" i="7"/>
  <c r="G18" i="7"/>
  <c r="O18" i="7"/>
  <c r="D18" i="7"/>
  <c r="N18" i="7" s="1"/>
  <c r="J18" i="7"/>
  <c r="L18" i="7" s="1"/>
  <c r="P18" i="7" s="1"/>
  <c r="F18" i="7"/>
  <c r="K18" i="7"/>
  <c r="K18" i="5"/>
  <c r="J18" i="5"/>
  <c r="D18" i="5"/>
  <c r="N18" i="5" s="1"/>
  <c r="I18" i="5"/>
  <c r="G18" i="5"/>
  <c r="F18" i="5"/>
  <c r="O18" i="5"/>
  <c r="H18" i="5"/>
  <c r="A21" i="5"/>
  <c r="C19" i="5"/>
  <c r="E19" i="5"/>
  <c r="F18" i="4"/>
  <c r="D18" i="4"/>
  <c r="N18" i="4" s="1"/>
  <c r="O18" i="4"/>
  <c r="J18" i="4"/>
  <c r="K18" i="4"/>
  <c r="G18" i="4"/>
  <c r="I18" i="4"/>
  <c r="H18" i="4"/>
  <c r="A21" i="4"/>
  <c r="E19" i="4"/>
  <c r="C19" i="4"/>
  <c r="A21" i="3"/>
  <c r="F18" i="3"/>
  <c r="D18" i="3"/>
  <c r="N18" i="3" s="1"/>
  <c r="K18" i="3"/>
  <c r="O18" i="3"/>
  <c r="G18" i="3"/>
  <c r="J18" i="3"/>
  <c r="I18" i="3"/>
  <c r="H18" i="3"/>
  <c r="C19" i="3"/>
  <c r="E19" i="3"/>
  <c r="H19" i="1"/>
  <c r="I19" i="1"/>
  <c r="F19" i="1"/>
  <c r="G19" i="1"/>
  <c r="E20" i="1"/>
  <c r="O19" i="1"/>
  <c r="D19" i="1"/>
  <c r="N19" i="1" s="1"/>
  <c r="K19" i="1"/>
  <c r="L19" i="1" s="1"/>
  <c r="P19" i="1" s="1"/>
  <c r="C20" i="1"/>
  <c r="J20" i="1" s="1"/>
  <c r="A22" i="1"/>
  <c r="B21" i="1"/>
  <c r="L18" i="3" l="1"/>
  <c r="P18" i="3" s="1"/>
  <c r="L18" i="4"/>
  <c r="P18" i="4" s="1"/>
  <c r="L18" i="5"/>
  <c r="P18" i="5" s="1"/>
  <c r="A22" i="7"/>
  <c r="D19" i="7"/>
  <c r="N19" i="7" s="1"/>
  <c r="G19" i="7"/>
  <c r="O19" i="7"/>
  <c r="F19" i="7"/>
  <c r="I19" i="7"/>
  <c r="K19" i="7"/>
  <c r="H19" i="7"/>
  <c r="J19" i="7"/>
  <c r="L19" i="7" s="1"/>
  <c r="P19" i="7" s="1"/>
  <c r="C20" i="7"/>
  <c r="E20" i="7"/>
  <c r="C20" i="5"/>
  <c r="E20" i="5"/>
  <c r="A22" i="5"/>
  <c r="G19" i="5"/>
  <c r="F19" i="5"/>
  <c r="D19" i="5"/>
  <c r="N19" i="5" s="1"/>
  <c r="K19" i="5"/>
  <c r="J19" i="5"/>
  <c r="L19" i="5" s="1"/>
  <c r="P19" i="5" s="1"/>
  <c r="I19" i="5"/>
  <c r="O19" i="5"/>
  <c r="H19" i="5"/>
  <c r="O19" i="4"/>
  <c r="K19" i="4"/>
  <c r="I19" i="4"/>
  <c r="J19" i="4"/>
  <c r="H19" i="4"/>
  <c r="G19" i="4"/>
  <c r="F19" i="4"/>
  <c r="D19" i="4"/>
  <c r="N19" i="4" s="1"/>
  <c r="E20" i="4"/>
  <c r="C20" i="4"/>
  <c r="A22" i="4"/>
  <c r="O19" i="3"/>
  <c r="D19" i="3"/>
  <c r="N19" i="3" s="1"/>
  <c r="J19" i="3"/>
  <c r="L19" i="3" s="1"/>
  <c r="P19" i="3" s="1"/>
  <c r="K19" i="3"/>
  <c r="G19" i="3"/>
  <c r="H19" i="3"/>
  <c r="I19" i="3"/>
  <c r="F19" i="3"/>
  <c r="A22" i="3"/>
  <c r="C20" i="3"/>
  <c r="E20" i="3"/>
  <c r="H20" i="1"/>
  <c r="I20" i="1"/>
  <c r="F20" i="1"/>
  <c r="G20" i="1"/>
  <c r="E21" i="1"/>
  <c r="O20" i="1"/>
  <c r="K20" i="1"/>
  <c r="L20" i="1" s="1"/>
  <c r="P20" i="1" s="1"/>
  <c r="D20" i="1"/>
  <c r="N20" i="1" s="1"/>
  <c r="C21" i="1"/>
  <c r="J21" i="1" s="1"/>
  <c r="A23" i="1"/>
  <c r="B22" i="1"/>
  <c r="L19" i="4" l="1"/>
  <c r="P19" i="4" s="1"/>
  <c r="O20" i="7"/>
  <c r="K20" i="7"/>
  <c r="G20" i="7"/>
  <c r="F20" i="7"/>
  <c r="D20" i="7"/>
  <c r="N20" i="7" s="1"/>
  <c r="H20" i="7"/>
  <c r="J20" i="7"/>
  <c r="L20" i="7" s="1"/>
  <c r="P20" i="7" s="1"/>
  <c r="I20" i="7"/>
  <c r="A23" i="7"/>
  <c r="C21" i="7"/>
  <c r="E21" i="7"/>
  <c r="C21" i="5"/>
  <c r="E21" i="5"/>
  <c r="A23" i="5"/>
  <c r="D20" i="5"/>
  <c r="N20" i="5" s="1"/>
  <c r="J20" i="5"/>
  <c r="F20" i="5"/>
  <c r="K20" i="5"/>
  <c r="I20" i="5"/>
  <c r="H20" i="5"/>
  <c r="O20" i="5"/>
  <c r="G20" i="5"/>
  <c r="A23" i="4"/>
  <c r="E21" i="4"/>
  <c r="C21" i="4"/>
  <c r="K20" i="4"/>
  <c r="I20" i="4"/>
  <c r="H20" i="4"/>
  <c r="O20" i="4"/>
  <c r="J20" i="4"/>
  <c r="L20" i="4" s="1"/>
  <c r="P20" i="4" s="1"/>
  <c r="G20" i="4"/>
  <c r="F20" i="4"/>
  <c r="D20" i="4"/>
  <c r="N20" i="4" s="1"/>
  <c r="K20" i="3"/>
  <c r="J20" i="3"/>
  <c r="L20" i="3" s="1"/>
  <c r="P20" i="3" s="1"/>
  <c r="I20" i="3"/>
  <c r="D20" i="3"/>
  <c r="N20" i="3" s="1"/>
  <c r="O20" i="3"/>
  <c r="H20" i="3"/>
  <c r="G20" i="3"/>
  <c r="F20" i="3"/>
  <c r="C21" i="3"/>
  <c r="E21" i="3"/>
  <c r="A23" i="3"/>
  <c r="I21" i="1"/>
  <c r="H21" i="1"/>
  <c r="F21" i="1"/>
  <c r="G21" i="1"/>
  <c r="E22" i="1"/>
  <c r="O21" i="1"/>
  <c r="A24" i="1"/>
  <c r="B23" i="1"/>
  <c r="D21" i="1"/>
  <c r="N21" i="1" s="1"/>
  <c r="K21" i="1"/>
  <c r="L21" i="1" s="1"/>
  <c r="P21" i="1" s="1"/>
  <c r="C22" i="1"/>
  <c r="J22" i="1" s="1"/>
  <c r="L20" i="5" l="1"/>
  <c r="P20" i="5" s="1"/>
  <c r="E22" i="7"/>
  <c r="C22" i="7"/>
  <c r="A24" i="7"/>
  <c r="K21" i="7"/>
  <c r="J21" i="7"/>
  <c r="L21" i="7" s="1"/>
  <c r="P21" i="7" s="1"/>
  <c r="I21" i="7"/>
  <c r="H21" i="7"/>
  <c r="G21" i="7"/>
  <c r="F21" i="7"/>
  <c r="D21" i="7"/>
  <c r="N21" i="7" s="1"/>
  <c r="O21" i="7"/>
  <c r="C22" i="5"/>
  <c r="E22" i="5"/>
  <c r="A24" i="5"/>
  <c r="G21" i="5"/>
  <c r="F21" i="5"/>
  <c r="D21" i="5"/>
  <c r="N21" i="5" s="1"/>
  <c r="J21" i="5"/>
  <c r="L21" i="5" s="1"/>
  <c r="P21" i="5" s="1"/>
  <c r="I21" i="5"/>
  <c r="H21" i="5"/>
  <c r="O21" i="5"/>
  <c r="K21" i="5"/>
  <c r="O21" i="4"/>
  <c r="I21" i="4"/>
  <c r="G21" i="4"/>
  <c r="F21" i="4"/>
  <c r="K21" i="4"/>
  <c r="J21" i="4"/>
  <c r="L21" i="4" s="1"/>
  <c r="P21" i="4" s="1"/>
  <c r="H21" i="4"/>
  <c r="D21" i="4"/>
  <c r="N21" i="4" s="1"/>
  <c r="C22" i="4"/>
  <c r="E22" i="4"/>
  <c r="A24" i="4"/>
  <c r="A24" i="3"/>
  <c r="H21" i="3"/>
  <c r="G21" i="3"/>
  <c r="F21" i="3"/>
  <c r="D21" i="3"/>
  <c r="N21" i="3" s="1"/>
  <c r="O21" i="3"/>
  <c r="K21" i="3"/>
  <c r="J21" i="3"/>
  <c r="L21" i="3" s="1"/>
  <c r="P21" i="3" s="1"/>
  <c r="I21" i="3"/>
  <c r="E22" i="3"/>
  <c r="C22" i="3"/>
  <c r="I22" i="1"/>
  <c r="H22" i="1"/>
  <c r="F22" i="1"/>
  <c r="G22" i="1"/>
  <c r="E23" i="1"/>
  <c r="O22" i="1"/>
  <c r="D22" i="1"/>
  <c r="N22" i="1" s="1"/>
  <c r="K22" i="1"/>
  <c r="L22" i="1" s="1"/>
  <c r="P22" i="1" s="1"/>
  <c r="C23" i="1"/>
  <c r="J23" i="1" s="1"/>
  <c r="A25" i="1"/>
  <c r="B24" i="1"/>
  <c r="A25" i="7" l="1"/>
  <c r="C23" i="7"/>
  <c r="E23" i="7"/>
  <c r="G22" i="7"/>
  <c r="F22" i="7"/>
  <c r="D22" i="7"/>
  <c r="N22" i="7" s="1"/>
  <c r="H22" i="7"/>
  <c r="K22" i="7"/>
  <c r="J22" i="7"/>
  <c r="I22" i="7"/>
  <c r="O22" i="7"/>
  <c r="E23" i="5"/>
  <c r="C23" i="5"/>
  <c r="A25" i="5"/>
  <c r="I22" i="5"/>
  <c r="H22" i="5"/>
  <c r="F22" i="5"/>
  <c r="D22" i="5"/>
  <c r="N22" i="5" s="1"/>
  <c r="O22" i="5"/>
  <c r="J22" i="5"/>
  <c r="G22" i="5"/>
  <c r="K22" i="5"/>
  <c r="A25" i="4"/>
  <c r="J22" i="4"/>
  <c r="F22" i="4"/>
  <c r="D22" i="4"/>
  <c r="N22" i="4" s="1"/>
  <c r="O22" i="4"/>
  <c r="I22" i="4"/>
  <c r="H22" i="4"/>
  <c r="K22" i="4"/>
  <c r="G22" i="4"/>
  <c r="C23" i="4"/>
  <c r="E23" i="4"/>
  <c r="A25" i="3"/>
  <c r="D22" i="3"/>
  <c r="N22" i="3" s="1"/>
  <c r="G22" i="3"/>
  <c r="F22" i="3"/>
  <c r="O22" i="3"/>
  <c r="K22" i="3"/>
  <c r="H22" i="3"/>
  <c r="J22" i="3"/>
  <c r="I22" i="3"/>
  <c r="E23" i="3"/>
  <c r="C23" i="3"/>
  <c r="I23" i="1"/>
  <c r="H23" i="1"/>
  <c r="F23" i="1"/>
  <c r="G23" i="1"/>
  <c r="E24" i="1"/>
  <c r="O23" i="1"/>
  <c r="D23" i="1"/>
  <c r="N23" i="1" s="1"/>
  <c r="K23" i="1"/>
  <c r="L23" i="1" s="1"/>
  <c r="P23" i="1" s="1"/>
  <c r="C24" i="1"/>
  <c r="J24" i="1" s="1"/>
  <c r="A26" i="1"/>
  <c r="B25" i="1"/>
  <c r="L22" i="3" l="1"/>
  <c r="P22" i="3" s="1"/>
  <c r="L22" i="5"/>
  <c r="P22" i="5" s="1"/>
  <c r="L22" i="7"/>
  <c r="P22" i="7" s="1"/>
  <c r="L22" i="4"/>
  <c r="P22" i="4" s="1"/>
  <c r="O23" i="7"/>
  <c r="K23" i="7"/>
  <c r="J23" i="7"/>
  <c r="L23" i="7" s="1"/>
  <c r="P23" i="7" s="1"/>
  <c r="I23" i="7"/>
  <c r="G23" i="7"/>
  <c r="F23" i="7"/>
  <c r="H23" i="7"/>
  <c r="D23" i="7"/>
  <c r="N23" i="7" s="1"/>
  <c r="C24" i="7"/>
  <c r="E24" i="7"/>
  <c r="A26" i="7"/>
  <c r="A26" i="5"/>
  <c r="C24" i="5"/>
  <c r="E24" i="5"/>
  <c r="D23" i="5"/>
  <c r="N23" i="5" s="1"/>
  <c r="K23" i="5"/>
  <c r="G23" i="5"/>
  <c r="F23" i="5"/>
  <c r="H23" i="5"/>
  <c r="O23" i="5"/>
  <c r="J23" i="5"/>
  <c r="L23" i="5" s="1"/>
  <c r="P23" i="5" s="1"/>
  <c r="I23" i="5"/>
  <c r="F23" i="4"/>
  <c r="O23" i="4"/>
  <c r="D23" i="4"/>
  <c r="N23" i="4" s="1"/>
  <c r="G23" i="4"/>
  <c r="J23" i="4"/>
  <c r="I23" i="4"/>
  <c r="K23" i="4"/>
  <c r="H23" i="4"/>
  <c r="C24" i="4"/>
  <c r="E24" i="4"/>
  <c r="A26" i="4"/>
  <c r="I23" i="3"/>
  <c r="O23" i="3"/>
  <c r="F23" i="3"/>
  <c r="D23" i="3"/>
  <c r="N23" i="3" s="1"/>
  <c r="K23" i="3"/>
  <c r="J23" i="3"/>
  <c r="H23" i="3"/>
  <c r="G23" i="3"/>
  <c r="A26" i="3"/>
  <c r="E24" i="3"/>
  <c r="C24" i="3"/>
  <c r="H24" i="1"/>
  <c r="I24" i="1"/>
  <c r="F24" i="1"/>
  <c r="G24" i="1"/>
  <c r="E25" i="1"/>
  <c r="O24" i="1"/>
  <c r="C25" i="1"/>
  <c r="J25" i="1" s="1"/>
  <c r="A27" i="1"/>
  <c r="B26" i="1"/>
  <c r="D24" i="1"/>
  <c r="N24" i="1" s="1"/>
  <c r="K24" i="1"/>
  <c r="L24" i="1" s="1"/>
  <c r="P24" i="1" s="1"/>
  <c r="L23" i="4" l="1"/>
  <c r="P23" i="4" s="1"/>
  <c r="L23" i="3"/>
  <c r="P23" i="3" s="1"/>
  <c r="A27" i="7"/>
  <c r="K24" i="7"/>
  <c r="J24" i="7"/>
  <c r="L24" i="7" s="1"/>
  <c r="P24" i="7" s="1"/>
  <c r="I24" i="7"/>
  <c r="H24" i="7"/>
  <c r="O24" i="7"/>
  <c r="G24" i="7"/>
  <c r="F24" i="7"/>
  <c r="D24" i="7"/>
  <c r="N24" i="7" s="1"/>
  <c r="E25" i="7"/>
  <c r="C25" i="7"/>
  <c r="O24" i="5"/>
  <c r="H24" i="5"/>
  <c r="G24" i="5"/>
  <c r="D24" i="5"/>
  <c r="N24" i="5" s="1"/>
  <c r="F24" i="5"/>
  <c r="K24" i="5"/>
  <c r="J24" i="5"/>
  <c r="L24" i="5" s="1"/>
  <c r="P24" i="5" s="1"/>
  <c r="I24" i="5"/>
  <c r="E25" i="5"/>
  <c r="C25" i="5"/>
  <c r="A27" i="5"/>
  <c r="E25" i="4"/>
  <c r="C25" i="4"/>
  <c r="A27" i="4"/>
  <c r="D24" i="4"/>
  <c r="N24" i="4" s="1"/>
  <c r="G24" i="4"/>
  <c r="F24" i="4"/>
  <c r="K24" i="4"/>
  <c r="H24" i="4"/>
  <c r="O24" i="4"/>
  <c r="J24" i="4"/>
  <c r="I24" i="4"/>
  <c r="A27" i="3"/>
  <c r="F24" i="3"/>
  <c r="K24" i="3"/>
  <c r="H24" i="3"/>
  <c r="G24" i="3"/>
  <c r="D24" i="3"/>
  <c r="N24" i="3" s="1"/>
  <c r="J24" i="3"/>
  <c r="L24" i="3" s="1"/>
  <c r="P24" i="3" s="1"/>
  <c r="I24" i="3"/>
  <c r="O24" i="3"/>
  <c r="C25" i="3"/>
  <c r="E25" i="3"/>
  <c r="H25" i="1"/>
  <c r="I25" i="1"/>
  <c r="G25" i="1"/>
  <c r="F25" i="1"/>
  <c r="E26" i="1"/>
  <c r="O25" i="1"/>
  <c r="C26" i="1"/>
  <c r="J26" i="1" s="1"/>
  <c r="A28" i="1"/>
  <c r="B27" i="1"/>
  <c r="D25" i="1"/>
  <c r="N25" i="1" s="1"/>
  <c r="K25" i="1"/>
  <c r="L25" i="1" s="1"/>
  <c r="P25" i="1" s="1"/>
  <c r="L24" i="4" l="1"/>
  <c r="P24" i="4" s="1"/>
  <c r="I25" i="7"/>
  <c r="H25" i="7"/>
  <c r="G25" i="7"/>
  <c r="F25" i="7"/>
  <c r="K25" i="7"/>
  <c r="O25" i="7"/>
  <c r="J25" i="7"/>
  <c r="L25" i="7" s="1"/>
  <c r="P25" i="7" s="1"/>
  <c r="D25" i="7"/>
  <c r="N25" i="7" s="1"/>
  <c r="E26" i="7"/>
  <c r="C26" i="7"/>
  <c r="A28" i="7"/>
  <c r="C26" i="5"/>
  <c r="E26" i="5"/>
  <c r="A28" i="5"/>
  <c r="J25" i="5"/>
  <c r="I25" i="5"/>
  <c r="D25" i="5"/>
  <c r="N25" i="5" s="1"/>
  <c r="G25" i="5"/>
  <c r="F25" i="5"/>
  <c r="O25" i="5"/>
  <c r="H25" i="5"/>
  <c r="K25" i="5"/>
  <c r="K25" i="4"/>
  <c r="J25" i="4"/>
  <c r="H25" i="4"/>
  <c r="G25" i="4"/>
  <c r="D25" i="4"/>
  <c r="N25" i="4" s="1"/>
  <c r="F25" i="4"/>
  <c r="O25" i="4"/>
  <c r="I25" i="4"/>
  <c r="E26" i="4"/>
  <c r="C26" i="4"/>
  <c r="A28" i="4"/>
  <c r="K25" i="3"/>
  <c r="J25" i="3"/>
  <c r="I25" i="3"/>
  <c r="H25" i="3"/>
  <c r="G25" i="3"/>
  <c r="D25" i="3"/>
  <c r="N25" i="3" s="1"/>
  <c r="F25" i="3"/>
  <c r="O25" i="3"/>
  <c r="E26" i="3"/>
  <c r="C26" i="3"/>
  <c r="A28" i="3"/>
  <c r="I26" i="1"/>
  <c r="H26" i="1"/>
  <c r="G26" i="1"/>
  <c r="F26" i="1"/>
  <c r="E27" i="1"/>
  <c r="O26" i="1"/>
  <c r="C27" i="1"/>
  <c r="J27" i="1" s="1"/>
  <c r="A29" i="1"/>
  <c r="B28" i="1"/>
  <c r="D26" i="1"/>
  <c r="N26" i="1" s="1"/>
  <c r="K26" i="1"/>
  <c r="L26" i="1" s="1"/>
  <c r="P26" i="1" s="1"/>
  <c r="L25" i="5" l="1"/>
  <c r="P25" i="5" s="1"/>
  <c r="L25" i="3"/>
  <c r="P25" i="3" s="1"/>
  <c r="L25" i="4"/>
  <c r="P25" i="4" s="1"/>
  <c r="C27" i="7"/>
  <c r="E27" i="7"/>
  <c r="A29" i="7"/>
  <c r="I26" i="7"/>
  <c r="F26" i="7"/>
  <c r="D26" i="7"/>
  <c r="N26" i="7" s="1"/>
  <c r="O26" i="7"/>
  <c r="J26" i="7"/>
  <c r="L26" i="7" s="1"/>
  <c r="P26" i="7" s="1"/>
  <c r="H26" i="7"/>
  <c r="G26" i="7"/>
  <c r="K26" i="7"/>
  <c r="A29" i="5"/>
  <c r="C27" i="5"/>
  <c r="E27" i="5"/>
  <c r="G26" i="5"/>
  <c r="F26" i="5"/>
  <c r="I26" i="5"/>
  <c r="H26" i="5"/>
  <c r="D26" i="5"/>
  <c r="N26" i="5" s="1"/>
  <c r="O26" i="5"/>
  <c r="K26" i="5"/>
  <c r="J26" i="5"/>
  <c r="E27" i="4"/>
  <c r="C27" i="4"/>
  <c r="A29" i="4"/>
  <c r="I26" i="4"/>
  <c r="H26" i="4"/>
  <c r="O26" i="4"/>
  <c r="K26" i="4"/>
  <c r="F26" i="4"/>
  <c r="J26" i="4"/>
  <c r="L26" i="4" s="1"/>
  <c r="P26" i="4" s="1"/>
  <c r="G26" i="4"/>
  <c r="D26" i="4"/>
  <c r="N26" i="4" s="1"/>
  <c r="E27" i="3"/>
  <c r="C27" i="3"/>
  <c r="A29" i="3"/>
  <c r="J26" i="3"/>
  <c r="K26" i="3"/>
  <c r="I26" i="3"/>
  <c r="H26" i="3"/>
  <c r="F26" i="3"/>
  <c r="O26" i="3"/>
  <c r="G26" i="3"/>
  <c r="D26" i="3"/>
  <c r="N26" i="3" s="1"/>
  <c r="I27" i="1"/>
  <c r="H27" i="1"/>
  <c r="F27" i="1"/>
  <c r="G27" i="1"/>
  <c r="E28" i="1"/>
  <c r="O27" i="1"/>
  <c r="K27" i="1"/>
  <c r="L27" i="1" s="1"/>
  <c r="P27" i="1" s="1"/>
  <c r="D27" i="1"/>
  <c r="N27" i="1" s="1"/>
  <c r="C28" i="1"/>
  <c r="J28" i="1" s="1"/>
  <c r="A30" i="1"/>
  <c r="B29" i="1"/>
  <c r="L26" i="3" l="1"/>
  <c r="P26" i="3" s="1"/>
  <c r="L26" i="5"/>
  <c r="P26" i="5" s="1"/>
  <c r="C28" i="7"/>
  <c r="E28" i="7"/>
  <c r="A30" i="7"/>
  <c r="F27" i="7"/>
  <c r="D27" i="7"/>
  <c r="N27" i="7" s="1"/>
  <c r="O27" i="7"/>
  <c r="I27" i="7"/>
  <c r="H27" i="7"/>
  <c r="G27" i="7"/>
  <c r="K27" i="7"/>
  <c r="J27" i="7"/>
  <c r="D27" i="5"/>
  <c r="N27" i="5" s="1"/>
  <c r="J27" i="5"/>
  <c r="I27" i="5"/>
  <c r="F27" i="5"/>
  <c r="H27" i="5"/>
  <c r="G27" i="5"/>
  <c r="K27" i="5"/>
  <c r="O27" i="5"/>
  <c r="A30" i="5"/>
  <c r="E28" i="5"/>
  <c r="C28" i="5"/>
  <c r="A30" i="4"/>
  <c r="C28" i="4"/>
  <c r="E28" i="4"/>
  <c r="F27" i="4"/>
  <c r="K27" i="4"/>
  <c r="J27" i="4"/>
  <c r="L27" i="4" s="1"/>
  <c r="P27" i="4" s="1"/>
  <c r="O27" i="4"/>
  <c r="G27" i="4"/>
  <c r="D27" i="4"/>
  <c r="N27" i="4" s="1"/>
  <c r="I27" i="4"/>
  <c r="H27" i="4"/>
  <c r="C28" i="3"/>
  <c r="E28" i="3"/>
  <c r="A30" i="3"/>
  <c r="I27" i="3"/>
  <c r="G27" i="3"/>
  <c r="K27" i="3"/>
  <c r="J27" i="3"/>
  <c r="H27" i="3"/>
  <c r="O27" i="3"/>
  <c r="D27" i="3"/>
  <c r="N27" i="3" s="1"/>
  <c r="F27" i="3"/>
  <c r="H28" i="1"/>
  <c r="I28" i="1"/>
  <c r="G28" i="1"/>
  <c r="F28" i="1"/>
  <c r="E29" i="1"/>
  <c r="O28" i="1"/>
  <c r="C29" i="1"/>
  <c r="J29" i="1" s="1"/>
  <c r="A31" i="1"/>
  <c r="B30" i="1"/>
  <c r="D28" i="1"/>
  <c r="N28" i="1" s="1"/>
  <c r="K28" i="1"/>
  <c r="L28" i="1" s="1"/>
  <c r="P28" i="1" s="1"/>
  <c r="L27" i="7" l="1"/>
  <c r="P27" i="7" s="1"/>
  <c r="L27" i="3"/>
  <c r="P27" i="3" s="1"/>
  <c r="L27" i="5"/>
  <c r="P27" i="5" s="1"/>
  <c r="C29" i="7"/>
  <c r="E29" i="7"/>
  <c r="A31" i="7"/>
  <c r="O28" i="7"/>
  <c r="K28" i="7"/>
  <c r="G28" i="7"/>
  <c r="F28" i="7"/>
  <c r="J28" i="7"/>
  <c r="L28" i="7" s="1"/>
  <c r="P28" i="7" s="1"/>
  <c r="I28" i="7"/>
  <c r="H28" i="7"/>
  <c r="D28" i="7"/>
  <c r="N28" i="7" s="1"/>
  <c r="G28" i="5"/>
  <c r="J28" i="5"/>
  <c r="I28" i="5"/>
  <c r="H28" i="5"/>
  <c r="F28" i="5"/>
  <c r="O28" i="5"/>
  <c r="K28" i="5"/>
  <c r="D28" i="5"/>
  <c r="N28" i="5" s="1"/>
  <c r="E29" i="5"/>
  <c r="C29" i="5"/>
  <c r="A31" i="5"/>
  <c r="O28" i="4"/>
  <c r="J28" i="4"/>
  <c r="I28" i="4"/>
  <c r="D28" i="4"/>
  <c r="N28" i="4" s="1"/>
  <c r="H28" i="4"/>
  <c r="K28" i="4"/>
  <c r="G28" i="4"/>
  <c r="F28" i="4"/>
  <c r="A31" i="4"/>
  <c r="E29" i="4"/>
  <c r="C29" i="4"/>
  <c r="A31" i="3"/>
  <c r="F28" i="3"/>
  <c r="D28" i="3"/>
  <c r="N28" i="3" s="1"/>
  <c r="J28" i="3"/>
  <c r="I28" i="3"/>
  <c r="H28" i="3"/>
  <c r="O28" i="3"/>
  <c r="K28" i="3"/>
  <c r="G28" i="3"/>
  <c r="C29" i="3"/>
  <c r="E29" i="3"/>
  <c r="I29" i="1"/>
  <c r="H29" i="1"/>
  <c r="G29" i="1"/>
  <c r="F29" i="1"/>
  <c r="E30" i="1"/>
  <c r="O29" i="1"/>
  <c r="A32" i="1"/>
  <c r="B31" i="1"/>
  <c r="C30" i="1"/>
  <c r="J30" i="1" s="1"/>
  <c r="D29" i="1"/>
  <c r="N29" i="1" s="1"/>
  <c r="K29" i="1"/>
  <c r="L29" i="1" s="1"/>
  <c r="P29" i="1" s="1"/>
  <c r="L28" i="3" l="1"/>
  <c r="P28" i="3" s="1"/>
  <c r="L28" i="4"/>
  <c r="P28" i="4" s="1"/>
  <c r="L28" i="5"/>
  <c r="P28" i="5" s="1"/>
  <c r="C30" i="7"/>
  <c r="E30" i="7"/>
  <c r="A32" i="7"/>
  <c r="O29" i="7"/>
  <c r="K29" i="7"/>
  <c r="J29" i="7"/>
  <c r="L29" i="7" s="1"/>
  <c r="P29" i="7" s="1"/>
  <c r="I29" i="7"/>
  <c r="G29" i="7"/>
  <c r="H29" i="7"/>
  <c r="D29" i="7"/>
  <c r="N29" i="7" s="1"/>
  <c r="F29" i="7"/>
  <c r="J29" i="5"/>
  <c r="I29" i="5"/>
  <c r="D29" i="5"/>
  <c r="N29" i="5" s="1"/>
  <c r="G29" i="5"/>
  <c r="F29" i="5"/>
  <c r="K29" i="5"/>
  <c r="H29" i="5"/>
  <c r="O29" i="5"/>
  <c r="E30" i="5"/>
  <c r="C30" i="5"/>
  <c r="A32" i="5"/>
  <c r="A32" i="4"/>
  <c r="E30" i="4"/>
  <c r="C30" i="4"/>
  <c r="K29" i="4"/>
  <c r="I29" i="4"/>
  <c r="H29" i="4"/>
  <c r="F29" i="4"/>
  <c r="D29" i="4"/>
  <c r="N29" i="4" s="1"/>
  <c r="O29" i="4"/>
  <c r="J29" i="4"/>
  <c r="L29" i="4" s="1"/>
  <c r="P29" i="4" s="1"/>
  <c r="G29" i="4"/>
  <c r="A32" i="3"/>
  <c r="I29" i="3"/>
  <c r="H29" i="3"/>
  <c r="G29" i="3"/>
  <c r="J29" i="3"/>
  <c r="F29" i="3"/>
  <c r="D29" i="3"/>
  <c r="N29" i="3" s="1"/>
  <c r="K29" i="3"/>
  <c r="O29" i="3"/>
  <c r="E30" i="3"/>
  <c r="C30" i="3"/>
  <c r="H30" i="1"/>
  <c r="I30" i="1"/>
  <c r="F30" i="1"/>
  <c r="G30" i="1"/>
  <c r="E31" i="1"/>
  <c r="O30" i="1"/>
  <c r="D30" i="1"/>
  <c r="N30" i="1" s="1"/>
  <c r="K30" i="1"/>
  <c r="L30" i="1" s="1"/>
  <c r="P30" i="1" s="1"/>
  <c r="C31" i="1"/>
  <c r="J31" i="1" s="1"/>
  <c r="A33" i="1"/>
  <c r="B32" i="1"/>
  <c r="L29" i="3" l="1"/>
  <c r="P29" i="3" s="1"/>
  <c r="L29" i="5"/>
  <c r="P29" i="5" s="1"/>
  <c r="A33" i="7"/>
  <c r="C31" i="7"/>
  <c r="E31" i="7"/>
  <c r="I30" i="7"/>
  <c r="O30" i="7"/>
  <c r="K30" i="7"/>
  <c r="J30" i="7"/>
  <c r="L30" i="7" s="1"/>
  <c r="P30" i="7" s="1"/>
  <c r="D30" i="7"/>
  <c r="N30" i="7" s="1"/>
  <c r="H30" i="7"/>
  <c r="G30" i="7"/>
  <c r="F30" i="7"/>
  <c r="C31" i="5"/>
  <c r="E31" i="5"/>
  <c r="A33" i="5"/>
  <c r="G30" i="5"/>
  <c r="F30" i="5"/>
  <c r="H30" i="5"/>
  <c r="K30" i="5"/>
  <c r="J30" i="5"/>
  <c r="L30" i="5" s="1"/>
  <c r="P30" i="5" s="1"/>
  <c r="I30" i="5"/>
  <c r="D30" i="5"/>
  <c r="N30" i="5" s="1"/>
  <c r="O30" i="5"/>
  <c r="I30" i="4"/>
  <c r="H30" i="4"/>
  <c r="G30" i="4"/>
  <c r="K30" i="4"/>
  <c r="J30" i="4"/>
  <c r="L30" i="4" s="1"/>
  <c r="P30" i="4" s="1"/>
  <c r="O30" i="4"/>
  <c r="D30" i="4"/>
  <c r="N30" i="4" s="1"/>
  <c r="F30" i="4"/>
  <c r="E31" i="4"/>
  <c r="C31" i="4"/>
  <c r="A33" i="4"/>
  <c r="E31" i="3"/>
  <c r="C31" i="3"/>
  <c r="A33" i="3"/>
  <c r="J30" i="3"/>
  <c r="H30" i="3"/>
  <c r="G30" i="3"/>
  <c r="F30" i="3"/>
  <c r="O30" i="3"/>
  <c r="D30" i="3"/>
  <c r="N30" i="3" s="1"/>
  <c r="K30" i="3"/>
  <c r="I30" i="3"/>
  <c r="I31" i="1"/>
  <c r="H31" i="1"/>
  <c r="F31" i="1"/>
  <c r="G31" i="1"/>
  <c r="E32" i="1"/>
  <c r="O31" i="1"/>
  <c r="C32" i="1"/>
  <c r="J32" i="1" s="1"/>
  <c r="A34" i="1"/>
  <c r="B33" i="1"/>
  <c r="D31" i="1"/>
  <c r="N31" i="1" s="1"/>
  <c r="K31" i="1"/>
  <c r="L31" i="1" s="1"/>
  <c r="P31" i="1" s="1"/>
  <c r="L30" i="3" l="1"/>
  <c r="P30" i="3" s="1"/>
  <c r="I31" i="7"/>
  <c r="F31" i="7"/>
  <c r="K31" i="7"/>
  <c r="J31" i="7"/>
  <c r="L31" i="7" s="1"/>
  <c r="P31" i="7" s="1"/>
  <c r="H31" i="7"/>
  <c r="G31" i="7"/>
  <c r="D31" i="7"/>
  <c r="N31" i="7" s="1"/>
  <c r="O31" i="7"/>
  <c r="C32" i="7"/>
  <c r="E32" i="7"/>
  <c r="A34" i="7"/>
  <c r="A34" i="5"/>
  <c r="E32" i="5"/>
  <c r="C32" i="5"/>
  <c r="D31" i="5"/>
  <c r="N31" i="5" s="1"/>
  <c r="J31" i="5"/>
  <c r="I31" i="5"/>
  <c r="H31" i="5"/>
  <c r="G31" i="5"/>
  <c r="K31" i="5"/>
  <c r="F31" i="5"/>
  <c r="O31" i="5"/>
  <c r="C32" i="4"/>
  <c r="E32" i="4"/>
  <c r="F31" i="4"/>
  <c r="D31" i="4"/>
  <c r="N31" i="4" s="1"/>
  <c r="K31" i="4"/>
  <c r="J31" i="4"/>
  <c r="L31" i="4" s="1"/>
  <c r="P31" i="4" s="1"/>
  <c r="O31" i="4"/>
  <c r="I31" i="4"/>
  <c r="G31" i="4"/>
  <c r="H31" i="4"/>
  <c r="A34" i="4"/>
  <c r="I31" i="3"/>
  <c r="G31" i="3"/>
  <c r="H31" i="3"/>
  <c r="F31" i="3"/>
  <c r="D31" i="3"/>
  <c r="N31" i="3" s="1"/>
  <c r="K31" i="3"/>
  <c r="O31" i="3"/>
  <c r="J31" i="3"/>
  <c r="L31" i="3" s="1"/>
  <c r="P31" i="3" s="1"/>
  <c r="E32" i="3"/>
  <c r="C32" i="3"/>
  <c r="A34" i="3"/>
  <c r="H32" i="1"/>
  <c r="I32" i="1"/>
  <c r="F32" i="1"/>
  <c r="G32" i="1"/>
  <c r="E33" i="1"/>
  <c r="O32" i="1"/>
  <c r="D32" i="1"/>
  <c r="N32" i="1" s="1"/>
  <c r="K32" i="1"/>
  <c r="L32" i="1" s="1"/>
  <c r="P32" i="1" s="1"/>
  <c r="C33" i="1"/>
  <c r="J33" i="1" s="1"/>
  <c r="A35" i="1"/>
  <c r="B34" i="1"/>
  <c r="L31" i="5" l="1"/>
  <c r="P31" i="5" s="1"/>
  <c r="A35" i="7"/>
  <c r="C33" i="7"/>
  <c r="E33" i="7"/>
  <c r="F32" i="7"/>
  <c r="K32" i="7"/>
  <c r="J32" i="7"/>
  <c r="L32" i="7" s="1"/>
  <c r="P32" i="7" s="1"/>
  <c r="I32" i="7"/>
  <c r="H32" i="7"/>
  <c r="O32" i="7"/>
  <c r="G32" i="7"/>
  <c r="D32" i="7"/>
  <c r="N32" i="7" s="1"/>
  <c r="G32" i="5"/>
  <c r="I32" i="5"/>
  <c r="O32" i="5"/>
  <c r="J32" i="5"/>
  <c r="H32" i="5"/>
  <c r="K32" i="5"/>
  <c r="F32" i="5"/>
  <c r="D32" i="5"/>
  <c r="N32" i="5" s="1"/>
  <c r="E33" i="5"/>
  <c r="C33" i="5"/>
  <c r="A35" i="5"/>
  <c r="O32" i="4"/>
  <c r="K32" i="4"/>
  <c r="J32" i="4"/>
  <c r="L32" i="4" s="1"/>
  <c r="P32" i="4" s="1"/>
  <c r="D32" i="4"/>
  <c r="N32" i="4" s="1"/>
  <c r="F32" i="4"/>
  <c r="I32" i="4"/>
  <c r="H32" i="4"/>
  <c r="G32" i="4"/>
  <c r="E33" i="4"/>
  <c r="C33" i="4"/>
  <c r="A35" i="4"/>
  <c r="C33" i="3"/>
  <c r="E33" i="3"/>
  <c r="F32" i="3"/>
  <c r="D32" i="3"/>
  <c r="N32" i="3" s="1"/>
  <c r="H32" i="3"/>
  <c r="G32" i="3"/>
  <c r="O32" i="3"/>
  <c r="K32" i="3"/>
  <c r="I32" i="3"/>
  <c r="J32" i="3"/>
  <c r="L32" i="3" s="1"/>
  <c r="P32" i="3" s="1"/>
  <c r="A35" i="3"/>
  <c r="I33" i="1"/>
  <c r="H33" i="1"/>
  <c r="F33" i="1"/>
  <c r="G33" i="1"/>
  <c r="E34" i="1"/>
  <c r="O33" i="1"/>
  <c r="C34" i="1"/>
  <c r="J34" i="1" s="1"/>
  <c r="A36" i="1"/>
  <c r="B35" i="1"/>
  <c r="K33" i="1"/>
  <c r="L33" i="1" s="1"/>
  <c r="P33" i="1" s="1"/>
  <c r="D33" i="1"/>
  <c r="N33" i="1" s="1"/>
  <c r="L32" i="5" l="1"/>
  <c r="P32" i="5" s="1"/>
  <c r="K33" i="7"/>
  <c r="J33" i="7"/>
  <c r="I33" i="7"/>
  <c r="H33" i="7"/>
  <c r="O33" i="7"/>
  <c r="D33" i="7"/>
  <c r="N33" i="7" s="1"/>
  <c r="F33" i="7"/>
  <c r="G33" i="7"/>
  <c r="A36" i="7"/>
  <c r="E34" i="7"/>
  <c r="C34" i="7"/>
  <c r="J33" i="5"/>
  <c r="L33" i="5" s="1"/>
  <c r="P33" i="5" s="1"/>
  <c r="I33" i="5"/>
  <c r="D33" i="5"/>
  <c r="N33" i="5" s="1"/>
  <c r="K33" i="5"/>
  <c r="H33" i="5"/>
  <c r="O33" i="5"/>
  <c r="G33" i="5"/>
  <c r="F33" i="5"/>
  <c r="E34" i="5"/>
  <c r="C34" i="5"/>
  <c r="A36" i="5"/>
  <c r="E34" i="4"/>
  <c r="C34" i="4"/>
  <c r="A36" i="4"/>
  <c r="K33" i="4"/>
  <c r="J33" i="4"/>
  <c r="L33" i="4" s="1"/>
  <c r="P33" i="4" s="1"/>
  <c r="O33" i="4"/>
  <c r="I33" i="4"/>
  <c r="H33" i="4"/>
  <c r="G33" i="4"/>
  <c r="F33" i="4"/>
  <c r="D33" i="4"/>
  <c r="N33" i="4" s="1"/>
  <c r="E34" i="3"/>
  <c r="C34" i="3"/>
  <c r="A36" i="3"/>
  <c r="G33" i="3"/>
  <c r="F33" i="3"/>
  <c r="D33" i="3"/>
  <c r="N33" i="3" s="1"/>
  <c r="K33" i="3"/>
  <c r="J33" i="3"/>
  <c r="L33" i="3" s="1"/>
  <c r="P33" i="3" s="1"/>
  <c r="I33" i="3"/>
  <c r="H33" i="3"/>
  <c r="O33" i="3"/>
  <c r="I34" i="1"/>
  <c r="H34" i="1"/>
  <c r="F34" i="1"/>
  <c r="G34" i="1"/>
  <c r="E35" i="1"/>
  <c r="O34" i="1"/>
  <c r="C35" i="1"/>
  <c r="J35" i="1" s="1"/>
  <c r="A37" i="1"/>
  <c r="B36" i="1"/>
  <c r="D34" i="1"/>
  <c r="N34" i="1" s="1"/>
  <c r="K34" i="1"/>
  <c r="L34" i="1" s="1"/>
  <c r="P34" i="1" s="1"/>
  <c r="L33" i="7" l="1"/>
  <c r="P33" i="7" s="1"/>
  <c r="C35" i="7"/>
  <c r="E35" i="7"/>
  <c r="A37" i="7"/>
  <c r="I34" i="7"/>
  <c r="K34" i="7"/>
  <c r="J34" i="7"/>
  <c r="H34" i="7"/>
  <c r="G34" i="7"/>
  <c r="F34" i="7"/>
  <c r="D34" i="7"/>
  <c r="N34" i="7" s="1"/>
  <c r="O34" i="7"/>
  <c r="C35" i="5"/>
  <c r="E35" i="5"/>
  <c r="A37" i="5"/>
  <c r="G34" i="5"/>
  <c r="F34" i="5"/>
  <c r="K34" i="5"/>
  <c r="J34" i="5"/>
  <c r="L34" i="5" s="1"/>
  <c r="P34" i="5" s="1"/>
  <c r="O34" i="5"/>
  <c r="I34" i="5"/>
  <c r="H34" i="5"/>
  <c r="D34" i="5"/>
  <c r="N34" i="5" s="1"/>
  <c r="E35" i="4"/>
  <c r="C35" i="4"/>
  <c r="A37" i="4"/>
  <c r="I34" i="4"/>
  <c r="H34" i="4"/>
  <c r="G34" i="4"/>
  <c r="F34" i="4"/>
  <c r="O34" i="4"/>
  <c r="K34" i="4"/>
  <c r="J34" i="4"/>
  <c r="L34" i="4" s="1"/>
  <c r="P34" i="4" s="1"/>
  <c r="D34" i="4"/>
  <c r="N34" i="4" s="1"/>
  <c r="J34" i="3"/>
  <c r="L34" i="3" s="1"/>
  <c r="P34" i="3" s="1"/>
  <c r="F34" i="3"/>
  <c r="D34" i="3"/>
  <c r="N34" i="3" s="1"/>
  <c r="K34" i="3"/>
  <c r="O34" i="3"/>
  <c r="I34" i="3"/>
  <c r="H34" i="3"/>
  <c r="G34" i="3"/>
  <c r="E35" i="3"/>
  <c r="C35" i="3"/>
  <c r="A37" i="3"/>
  <c r="I35" i="1"/>
  <c r="H35" i="1"/>
  <c r="G35" i="1"/>
  <c r="F35" i="1"/>
  <c r="E36" i="1"/>
  <c r="O35" i="1"/>
  <c r="A38" i="1"/>
  <c r="B37" i="1"/>
  <c r="C36" i="1"/>
  <c r="J36" i="1" s="1"/>
  <c r="D35" i="1"/>
  <c r="N35" i="1" s="1"/>
  <c r="K35" i="1"/>
  <c r="L35" i="1" s="1"/>
  <c r="P35" i="1" s="1"/>
  <c r="L34" i="7" l="1"/>
  <c r="P34" i="7" s="1"/>
  <c r="C36" i="7"/>
  <c r="E36" i="7"/>
  <c r="A38" i="7"/>
  <c r="I35" i="7"/>
  <c r="F35" i="7"/>
  <c r="K35" i="7"/>
  <c r="J35" i="7"/>
  <c r="L35" i="7" s="1"/>
  <c r="P35" i="7" s="1"/>
  <c r="H35" i="7"/>
  <c r="G35" i="7"/>
  <c r="O35" i="7"/>
  <c r="D35" i="7"/>
  <c r="N35" i="7" s="1"/>
  <c r="A38" i="5"/>
  <c r="C36" i="5"/>
  <c r="E36" i="5"/>
  <c r="D35" i="5"/>
  <c r="N35" i="5" s="1"/>
  <c r="J35" i="5"/>
  <c r="K35" i="5"/>
  <c r="O35" i="5"/>
  <c r="I35" i="5"/>
  <c r="H35" i="5"/>
  <c r="G35" i="5"/>
  <c r="F35" i="5"/>
  <c r="A38" i="4"/>
  <c r="C36" i="4"/>
  <c r="E36" i="4"/>
  <c r="F35" i="4"/>
  <c r="D35" i="4"/>
  <c r="N35" i="4" s="1"/>
  <c r="J35" i="4"/>
  <c r="I35" i="4"/>
  <c r="H35" i="4"/>
  <c r="G35" i="4"/>
  <c r="K35" i="4"/>
  <c r="O35" i="4"/>
  <c r="E36" i="3"/>
  <c r="C36" i="3"/>
  <c r="A38" i="3"/>
  <c r="I35" i="3"/>
  <c r="G35" i="3"/>
  <c r="D35" i="3"/>
  <c r="N35" i="3" s="1"/>
  <c r="O35" i="3"/>
  <c r="H35" i="3"/>
  <c r="F35" i="3"/>
  <c r="J35" i="3"/>
  <c r="K35" i="3"/>
  <c r="H36" i="1"/>
  <c r="I36" i="1"/>
  <c r="F36" i="1"/>
  <c r="G36" i="1"/>
  <c r="E37" i="1"/>
  <c r="O36" i="1"/>
  <c r="D36" i="1"/>
  <c r="N36" i="1" s="1"/>
  <c r="K36" i="1"/>
  <c r="L36" i="1" s="1"/>
  <c r="P36" i="1" s="1"/>
  <c r="C37" i="1"/>
  <c r="J37" i="1" s="1"/>
  <c r="A39" i="1"/>
  <c r="B38" i="1"/>
  <c r="L35" i="3" l="1"/>
  <c r="P35" i="3" s="1"/>
  <c r="L35" i="4"/>
  <c r="P35" i="4" s="1"/>
  <c r="L35" i="5"/>
  <c r="P35" i="5" s="1"/>
  <c r="C37" i="7"/>
  <c r="E37" i="7"/>
  <c r="A39" i="7"/>
  <c r="F36" i="7"/>
  <c r="J36" i="7"/>
  <c r="I36" i="7"/>
  <c r="H36" i="7"/>
  <c r="G36" i="7"/>
  <c r="O36" i="7"/>
  <c r="D36" i="7"/>
  <c r="N36" i="7" s="1"/>
  <c r="K36" i="7"/>
  <c r="C37" i="5"/>
  <c r="E37" i="5"/>
  <c r="G36" i="5"/>
  <c r="O36" i="5"/>
  <c r="K36" i="5"/>
  <c r="J36" i="5"/>
  <c r="L36" i="5" s="1"/>
  <c r="P36" i="5" s="1"/>
  <c r="I36" i="5"/>
  <c r="H36" i="5"/>
  <c r="D36" i="5"/>
  <c r="N36" i="5" s="1"/>
  <c r="F36" i="5"/>
  <c r="A39" i="5"/>
  <c r="O36" i="4"/>
  <c r="G36" i="4"/>
  <c r="F36" i="4"/>
  <c r="D36" i="4"/>
  <c r="N36" i="4" s="1"/>
  <c r="K36" i="4"/>
  <c r="J36" i="4"/>
  <c r="L36" i="4" s="1"/>
  <c r="P36" i="4" s="1"/>
  <c r="I36" i="4"/>
  <c r="H36" i="4"/>
  <c r="A39" i="4"/>
  <c r="E37" i="4"/>
  <c r="C37" i="4"/>
  <c r="A39" i="3"/>
  <c r="C37" i="3"/>
  <c r="E37" i="3"/>
  <c r="F36" i="3"/>
  <c r="D36" i="3"/>
  <c r="N36" i="3" s="1"/>
  <c r="J36" i="3"/>
  <c r="I36" i="3"/>
  <c r="H36" i="3"/>
  <c r="G36" i="3"/>
  <c r="K36" i="3"/>
  <c r="O36" i="3"/>
  <c r="I37" i="1"/>
  <c r="H37" i="1"/>
  <c r="G37" i="1"/>
  <c r="F37" i="1"/>
  <c r="E38" i="1"/>
  <c r="O37" i="1"/>
  <c r="C38" i="1"/>
  <c r="J38" i="1" s="1"/>
  <c r="A40" i="1"/>
  <c r="B39" i="1"/>
  <c r="K37" i="1"/>
  <c r="L37" i="1" s="1"/>
  <c r="P37" i="1" s="1"/>
  <c r="D37" i="1"/>
  <c r="N37" i="1" s="1"/>
  <c r="L36" i="3" l="1"/>
  <c r="P36" i="3" s="1"/>
  <c r="L36" i="7"/>
  <c r="P36" i="7" s="1"/>
  <c r="A40" i="7"/>
  <c r="E38" i="7"/>
  <c r="C38" i="7"/>
  <c r="I37" i="7"/>
  <c r="H37" i="7"/>
  <c r="G37" i="7"/>
  <c r="F37" i="7"/>
  <c r="D37" i="7"/>
  <c r="N37" i="7" s="1"/>
  <c r="J37" i="7"/>
  <c r="K37" i="7"/>
  <c r="O37" i="7"/>
  <c r="A40" i="5"/>
  <c r="C38" i="5"/>
  <c r="E38" i="5"/>
  <c r="J37" i="5"/>
  <c r="I37" i="5"/>
  <c r="D37" i="5"/>
  <c r="N37" i="5" s="1"/>
  <c r="O37" i="5"/>
  <c r="K37" i="5"/>
  <c r="H37" i="5"/>
  <c r="G37" i="5"/>
  <c r="F37" i="5"/>
  <c r="A40" i="4"/>
  <c r="E38" i="4"/>
  <c r="C38" i="4"/>
  <c r="K37" i="4"/>
  <c r="J37" i="4"/>
  <c r="L37" i="4" s="1"/>
  <c r="P37" i="4" s="1"/>
  <c r="I37" i="4"/>
  <c r="H37" i="4"/>
  <c r="G37" i="4"/>
  <c r="F37" i="4"/>
  <c r="D37" i="4"/>
  <c r="N37" i="4" s="1"/>
  <c r="O37" i="4"/>
  <c r="D37" i="3"/>
  <c r="N37" i="3" s="1"/>
  <c r="O37" i="3"/>
  <c r="H37" i="3"/>
  <c r="K37" i="3"/>
  <c r="I37" i="3"/>
  <c r="G37" i="3"/>
  <c r="J37" i="3"/>
  <c r="L37" i="3" s="1"/>
  <c r="P37" i="3" s="1"/>
  <c r="F37" i="3"/>
  <c r="A40" i="3"/>
  <c r="C38" i="3"/>
  <c r="E38" i="3"/>
  <c r="I38" i="1"/>
  <c r="H38" i="1"/>
  <c r="G38" i="1"/>
  <c r="F38" i="1"/>
  <c r="E39" i="1"/>
  <c r="O38" i="1"/>
  <c r="C39" i="1"/>
  <c r="J39" i="1" s="1"/>
  <c r="A41" i="1"/>
  <c r="B40" i="1"/>
  <c r="D38" i="1"/>
  <c r="N38" i="1" s="1"/>
  <c r="K38" i="1"/>
  <c r="L38" i="1" s="1"/>
  <c r="P38" i="1" s="1"/>
  <c r="L37" i="5" l="1"/>
  <c r="P37" i="5" s="1"/>
  <c r="L37" i="7"/>
  <c r="P37" i="7" s="1"/>
  <c r="I38" i="7"/>
  <c r="H38" i="7"/>
  <c r="G38" i="7"/>
  <c r="F38" i="7"/>
  <c r="O38" i="7"/>
  <c r="K38" i="7"/>
  <c r="D38" i="7"/>
  <c r="N38" i="7" s="1"/>
  <c r="J38" i="7"/>
  <c r="L38" i="7" s="1"/>
  <c r="P38" i="7" s="1"/>
  <c r="A41" i="7"/>
  <c r="E39" i="7"/>
  <c r="C39" i="7"/>
  <c r="C39" i="5"/>
  <c r="E39" i="5"/>
  <c r="G38" i="5"/>
  <c r="F38" i="5"/>
  <c r="D38" i="5"/>
  <c r="N38" i="5" s="1"/>
  <c r="O38" i="5"/>
  <c r="K38" i="5"/>
  <c r="J38" i="5"/>
  <c r="L38" i="5" s="1"/>
  <c r="P38" i="5" s="1"/>
  <c r="I38" i="5"/>
  <c r="H38" i="5"/>
  <c r="A41" i="5"/>
  <c r="I38" i="4"/>
  <c r="H38" i="4"/>
  <c r="G38" i="4"/>
  <c r="F38" i="4"/>
  <c r="K38" i="4"/>
  <c r="J38" i="4"/>
  <c r="L38" i="4" s="1"/>
  <c r="P38" i="4" s="1"/>
  <c r="O38" i="4"/>
  <c r="D38" i="4"/>
  <c r="N38" i="4" s="1"/>
  <c r="E39" i="4"/>
  <c r="C39" i="4"/>
  <c r="A41" i="4"/>
  <c r="A41" i="3"/>
  <c r="C39" i="3"/>
  <c r="E39" i="3"/>
  <c r="K38" i="3"/>
  <c r="J38" i="3"/>
  <c r="L38" i="3" s="1"/>
  <c r="P38" i="3" s="1"/>
  <c r="D38" i="3"/>
  <c r="N38" i="3" s="1"/>
  <c r="O38" i="3"/>
  <c r="H38" i="3"/>
  <c r="I38" i="3"/>
  <c r="G38" i="3"/>
  <c r="F38" i="3"/>
  <c r="I39" i="1"/>
  <c r="H39" i="1"/>
  <c r="F39" i="1"/>
  <c r="G39" i="1"/>
  <c r="E40" i="1"/>
  <c r="O39" i="1"/>
  <c r="C40" i="1"/>
  <c r="J40" i="1" s="1"/>
  <c r="A42" i="1"/>
  <c r="B41" i="1"/>
  <c r="D39" i="1"/>
  <c r="N39" i="1" s="1"/>
  <c r="K39" i="1"/>
  <c r="L39" i="1" s="1"/>
  <c r="P39" i="1" s="1"/>
  <c r="E40" i="7" l="1"/>
  <c r="C40" i="7"/>
  <c r="I39" i="7"/>
  <c r="F39" i="7"/>
  <c r="H39" i="7"/>
  <c r="G39" i="7"/>
  <c r="D39" i="7"/>
  <c r="N39" i="7" s="1"/>
  <c r="K39" i="7"/>
  <c r="J39" i="7"/>
  <c r="L39" i="7" s="1"/>
  <c r="P39" i="7" s="1"/>
  <c r="O39" i="7"/>
  <c r="A42" i="7"/>
  <c r="C40" i="5"/>
  <c r="E40" i="5"/>
  <c r="A42" i="5"/>
  <c r="D39" i="5"/>
  <c r="N39" i="5" s="1"/>
  <c r="J39" i="5"/>
  <c r="F39" i="5"/>
  <c r="O39" i="5"/>
  <c r="K39" i="5"/>
  <c r="I39" i="5"/>
  <c r="H39" i="5"/>
  <c r="G39" i="5"/>
  <c r="A42" i="4"/>
  <c r="C40" i="4"/>
  <c r="E40" i="4"/>
  <c r="F39" i="4"/>
  <c r="D39" i="4"/>
  <c r="N39" i="4" s="1"/>
  <c r="O39" i="4"/>
  <c r="K39" i="4"/>
  <c r="J39" i="4"/>
  <c r="L39" i="4" s="1"/>
  <c r="P39" i="4" s="1"/>
  <c r="G39" i="4"/>
  <c r="I39" i="4"/>
  <c r="H39" i="4"/>
  <c r="I39" i="3"/>
  <c r="H39" i="3"/>
  <c r="G39" i="3"/>
  <c r="D39" i="3"/>
  <c r="N39" i="3" s="1"/>
  <c r="K39" i="3"/>
  <c r="J39" i="3"/>
  <c r="L39" i="3" s="1"/>
  <c r="P39" i="3" s="1"/>
  <c r="F39" i="3"/>
  <c r="O39" i="3"/>
  <c r="E40" i="3"/>
  <c r="C40" i="3"/>
  <c r="A42" i="3"/>
  <c r="I40" i="1"/>
  <c r="H40" i="1"/>
  <c r="G40" i="1"/>
  <c r="F40" i="1"/>
  <c r="E41" i="1"/>
  <c r="O40" i="1"/>
  <c r="D40" i="1"/>
  <c r="N40" i="1" s="1"/>
  <c r="K40" i="1"/>
  <c r="L40" i="1" s="1"/>
  <c r="P40" i="1" s="1"/>
  <c r="C41" i="1"/>
  <c r="J41" i="1" s="1"/>
  <c r="A43" i="1"/>
  <c r="B42" i="1"/>
  <c r="L39" i="5" l="1"/>
  <c r="P39" i="5" s="1"/>
  <c r="A43" i="7"/>
  <c r="F40" i="7"/>
  <c r="I40" i="7"/>
  <c r="H40" i="7"/>
  <c r="G40" i="7"/>
  <c r="D40" i="7"/>
  <c r="N40" i="7" s="1"/>
  <c r="O40" i="7"/>
  <c r="J40" i="7"/>
  <c r="K40" i="7"/>
  <c r="C41" i="7"/>
  <c r="E41" i="7"/>
  <c r="E41" i="5"/>
  <c r="C41" i="5"/>
  <c r="A43" i="5"/>
  <c r="G40" i="5"/>
  <c r="F40" i="5"/>
  <c r="D40" i="5"/>
  <c r="N40" i="5" s="1"/>
  <c r="O40" i="5"/>
  <c r="K40" i="5"/>
  <c r="J40" i="5"/>
  <c r="L40" i="5" s="1"/>
  <c r="P40" i="5" s="1"/>
  <c r="I40" i="5"/>
  <c r="H40" i="5"/>
  <c r="A43" i="4"/>
  <c r="O40" i="4"/>
  <c r="K40" i="4"/>
  <c r="J40" i="4"/>
  <c r="L40" i="4" s="1"/>
  <c r="P40" i="4" s="1"/>
  <c r="I40" i="4"/>
  <c r="G40" i="4"/>
  <c r="H40" i="4"/>
  <c r="D40" i="4"/>
  <c r="N40" i="4" s="1"/>
  <c r="F40" i="4"/>
  <c r="C41" i="4"/>
  <c r="E41" i="4"/>
  <c r="C41" i="3"/>
  <c r="E41" i="3"/>
  <c r="F40" i="3"/>
  <c r="D40" i="3"/>
  <c r="N40" i="3" s="1"/>
  <c r="G40" i="3"/>
  <c r="K40" i="3"/>
  <c r="O40" i="3"/>
  <c r="J40" i="3"/>
  <c r="L40" i="3" s="1"/>
  <c r="P40" i="3" s="1"/>
  <c r="I40" i="3"/>
  <c r="H40" i="3"/>
  <c r="A43" i="3"/>
  <c r="I41" i="1"/>
  <c r="H41" i="1"/>
  <c r="G41" i="1"/>
  <c r="F41" i="1"/>
  <c r="E42" i="1"/>
  <c r="O41" i="1"/>
  <c r="D41" i="1"/>
  <c r="N41" i="1" s="1"/>
  <c r="K41" i="1"/>
  <c r="L41" i="1" s="1"/>
  <c r="P41" i="1" s="1"/>
  <c r="C42" i="1"/>
  <c r="J42" i="1" s="1"/>
  <c r="A44" i="1"/>
  <c r="B43" i="1"/>
  <c r="L40" i="7" l="1"/>
  <c r="P40" i="7" s="1"/>
  <c r="O41" i="7"/>
  <c r="I41" i="7"/>
  <c r="H41" i="7"/>
  <c r="G41" i="7"/>
  <c r="F41" i="7"/>
  <c r="D41" i="7"/>
  <c r="N41" i="7" s="1"/>
  <c r="K41" i="7"/>
  <c r="J41" i="7"/>
  <c r="C42" i="7"/>
  <c r="E42" i="7"/>
  <c r="A44" i="7"/>
  <c r="E42" i="5"/>
  <c r="C42" i="5"/>
  <c r="A44" i="5"/>
  <c r="J41" i="5"/>
  <c r="H41" i="5"/>
  <c r="I41" i="5"/>
  <c r="D41" i="5"/>
  <c r="N41" i="5" s="1"/>
  <c r="G41" i="5"/>
  <c r="F41" i="5"/>
  <c r="O41" i="5"/>
  <c r="K41" i="5"/>
  <c r="K41" i="4"/>
  <c r="J41" i="4"/>
  <c r="I41" i="4"/>
  <c r="D41" i="4"/>
  <c r="N41" i="4" s="1"/>
  <c r="F41" i="4"/>
  <c r="O41" i="4"/>
  <c r="H41" i="4"/>
  <c r="G41" i="4"/>
  <c r="A44" i="4"/>
  <c r="E42" i="4"/>
  <c r="C42" i="4"/>
  <c r="E42" i="3"/>
  <c r="C42" i="3"/>
  <c r="A44" i="3"/>
  <c r="O41" i="3"/>
  <c r="G41" i="3"/>
  <c r="F41" i="3"/>
  <c r="D41" i="3"/>
  <c r="N41" i="3" s="1"/>
  <c r="K41" i="3"/>
  <c r="J41" i="3"/>
  <c r="L41" i="3" s="1"/>
  <c r="P41" i="3" s="1"/>
  <c r="I41" i="3"/>
  <c r="H41" i="3"/>
  <c r="H42" i="1"/>
  <c r="I42" i="1"/>
  <c r="F42" i="1"/>
  <c r="G42" i="1"/>
  <c r="E43" i="1"/>
  <c r="O42" i="1"/>
  <c r="A45" i="1"/>
  <c r="B44" i="1"/>
  <c r="D42" i="1"/>
  <c r="N42" i="1" s="1"/>
  <c r="K42" i="1"/>
  <c r="L42" i="1" s="1"/>
  <c r="P42" i="1" s="1"/>
  <c r="C43" i="1"/>
  <c r="J43" i="1" s="1"/>
  <c r="L41" i="7" l="1"/>
  <c r="P41" i="7" s="1"/>
  <c r="L41" i="4"/>
  <c r="P41" i="4" s="1"/>
  <c r="L41" i="5"/>
  <c r="P41" i="5" s="1"/>
  <c r="A45" i="7"/>
  <c r="K42" i="7"/>
  <c r="I42" i="7"/>
  <c r="J42" i="7"/>
  <c r="L42" i="7" s="1"/>
  <c r="P42" i="7" s="1"/>
  <c r="H42" i="7"/>
  <c r="G42" i="7"/>
  <c r="F42" i="7"/>
  <c r="O42" i="7"/>
  <c r="D42" i="7"/>
  <c r="N42" i="7" s="1"/>
  <c r="E43" i="7"/>
  <c r="C43" i="7"/>
  <c r="G42" i="5"/>
  <c r="F42" i="5"/>
  <c r="K42" i="5"/>
  <c r="H42" i="5"/>
  <c r="J42" i="5"/>
  <c r="L42" i="5" s="1"/>
  <c r="P42" i="5" s="1"/>
  <c r="D42" i="5"/>
  <c r="N42" i="5" s="1"/>
  <c r="I42" i="5"/>
  <c r="O42" i="5"/>
  <c r="C43" i="5"/>
  <c r="E43" i="5"/>
  <c r="A45" i="5"/>
  <c r="A45" i="4"/>
  <c r="I42" i="4"/>
  <c r="H42" i="4"/>
  <c r="G42" i="4"/>
  <c r="F42" i="4"/>
  <c r="D42" i="4"/>
  <c r="N42" i="4" s="1"/>
  <c r="K42" i="4"/>
  <c r="J42" i="4"/>
  <c r="L42" i="4" s="1"/>
  <c r="P42" i="4" s="1"/>
  <c r="O42" i="4"/>
  <c r="E43" i="4"/>
  <c r="C43" i="4"/>
  <c r="A45" i="3"/>
  <c r="K42" i="3"/>
  <c r="J42" i="3"/>
  <c r="G42" i="3"/>
  <c r="F42" i="3"/>
  <c r="D42" i="3"/>
  <c r="N42" i="3" s="1"/>
  <c r="O42" i="3"/>
  <c r="I42" i="3"/>
  <c r="H42" i="3"/>
  <c r="E43" i="3"/>
  <c r="C43" i="3"/>
  <c r="H43" i="1"/>
  <c r="I43" i="1"/>
  <c r="F43" i="1"/>
  <c r="G43" i="1"/>
  <c r="E44" i="1"/>
  <c r="O43" i="1"/>
  <c r="D43" i="1"/>
  <c r="N43" i="1" s="1"/>
  <c r="K43" i="1"/>
  <c r="L43" i="1" s="1"/>
  <c r="P43" i="1" s="1"/>
  <c r="C44" i="1"/>
  <c r="J44" i="1" s="1"/>
  <c r="A46" i="1"/>
  <c r="B45" i="1"/>
  <c r="L42" i="3" l="1"/>
  <c r="P42" i="3" s="1"/>
  <c r="I43" i="7"/>
  <c r="H43" i="7"/>
  <c r="F43" i="7"/>
  <c r="K43" i="7"/>
  <c r="J43" i="7"/>
  <c r="L43" i="7" s="1"/>
  <c r="P43" i="7" s="1"/>
  <c r="G43" i="7"/>
  <c r="D43" i="7"/>
  <c r="N43" i="7" s="1"/>
  <c r="O43" i="7"/>
  <c r="E44" i="7"/>
  <c r="C44" i="7"/>
  <c r="A46" i="7"/>
  <c r="A46" i="5"/>
  <c r="D43" i="5"/>
  <c r="N43" i="5" s="1"/>
  <c r="O43" i="5"/>
  <c r="J43" i="5"/>
  <c r="H43" i="5"/>
  <c r="G43" i="5"/>
  <c r="K43" i="5"/>
  <c r="I43" i="5"/>
  <c r="F43" i="5"/>
  <c r="E44" i="5"/>
  <c r="C44" i="5"/>
  <c r="F43" i="4"/>
  <c r="D43" i="4"/>
  <c r="N43" i="4" s="1"/>
  <c r="J43" i="4"/>
  <c r="I43" i="4"/>
  <c r="H43" i="4"/>
  <c r="G43" i="4"/>
  <c r="O43" i="4"/>
  <c r="K43" i="4"/>
  <c r="A46" i="4"/>
  <c r="C44" i="4"/>
  <c r="E44" i="4"/>
  <c r="I43" i="3"/>
  <c r="H43" i="3"/>
  <c r="G43" i="3"/>
  <c r="J43" i="3"/>
  <c r="F43" i="3"/>
  <c r="D43" i="3"/>
  <c r="N43" i="3" s="1"/>
  <c r="O43" i="3"/>
  <c r="K43" i="3"/>
  <c r="E44" i="3"/>
  <c r="C44" i="3"/>
  <c r="A46" i="3"/>
  <c r="I44" i="1"/>
  <c r="H44" i="1"/>
  <c r="F44" i="1"/>
  <c r="G44" i="1"/>
  <c r="E45" i="1"/>
  <c r="O44" i="1"/>
  <c r="D44" i="1"/>
  <c r="N44" i="1" s="1"/>
  <c r="K44" i="1"/>
  <c r="L44" i="1" s="1"/>
  <c r="P44" i="1" s="1"/>
  <c r="C45" i="1"/>
  <c r="J45" i="1" s="1"/>
  <c r="A47" i="1"/>
  <c r="B46" i="1"/>
  <c r="L43" i="3" l="1"/>
  <c r="P43" i="3" s="1"/>
  <c r="L43" i="4"/>
  <c r="P43" i="4" s="1"/>
  <c r="L43" i="5"/>
  <c r="P43" i="5" s="1"/>
  <c r="C45" i="7"/>
  <c r="E45" i="7"/>
  <c r="F44" i="7"/>
  <c r="K44" i="7"/>
  <c r="J44" i="7"/>
  <c r="L44" i="7" s="1"/>
  <c r="P44" i="7" s="1"/>
  <c r="I44" i="7"/>
  <c r="H44" i="7"/>
  <c r="D44" i="7"/>
  <c r="N44" i="7" s="1"/>
  <c r="O44" i="7"/>
  <c r="G44" i="7"/>
  <c r="A47" i="7"/>
  <c r="K44" i="5"/>
  <c r="G44" i="5"/>
  <c r="I44" i="5"/>
  <c r="O44" i="5"/>
  <c r="J44" i="5"/>
  <c r="H44" i="5"/>
  <c r="F44" i="5"/>
  <c r="D44" i="5"/>
  <c r="N44" i="5" s="1"/>
  <c r="E45" i="5"/>
  <c r="C45" i="5"/>
  <c r="A47" i="5"/>
  <c r="C45" i="4"/>
  <c r="E45" i="4"/>
  <c r="A47" i="4"/>
  <c r="O44" i="4"/>
  <c r="K44" i="4"/>
  <c r="J44" i="4"/>
  <c r="L44" i="4" s="1"/>
  <c r="P44" i="4" s="1"/>
  <c r="I44" i="4"/>
  <c r="H44" i="4"/>
  <c r="G44" i="4"/>
  <c r="F44" i="4"/>
  <c r="D44" i="4"/>
  <c r="N44" i="4" s="1"/>
  <c r="F44" i="3"/>
  <c r="D44" i="3"/>
  <c r="N44" i="3" s="1"/>
  <c r="J44" i="3"/>
  <c r="I44" i="3"/>
  <c r="H44" i="3"/>
  <c r="G44" i="3"/>
  <c r="K44" i="3"/>
  <c r="O44" i="3"/>
  <c r="A47" i="3"/>
  <c r="C45" i="3"/>
  <c r="E45" i="3"/>
  <c r="H45" i="1"/>
  <c r="I45" i="1"/>
  <c r="G45" i="1"/>
  <c r="F45" i="1"/>
  <c r="E46" i="1"/>
  <c r="O45" i="1"/>
  <c r="C46" i="1"/>
  <c r="J46" i="1" s="1"/>
  <c r="A48" i="1"/>
  <c r="B47" i="1"/>
  <c r="K45" i="1"/>
  <c r="L45" i="1" s="1"/>
  <c r="P45" i="1" s="1"/>
  <c r="D45" i="1"/>
  <c r="N45" i="1" s="1"/>
  <c r="L44" i="3" l="1"/>
  <c r="P44" i="3" s="1"/>
  <c r="L44" i="5"/>
  <c r="P44" i="5" s="1"/>
  <c r="C46" i="7"/>
  <c r="E46" i="7"/>
  <c r="A48" i="7"/>
  <c r="F45" i="7"/>
  <c r="O45" i="7"/>
  <c r="K45" i="7"/>
  <c r="J45" i="7"/>
  <c r="L45" i="7" s="1"/>
  <c r="P45" i="7" s="1"/>
  <c r="D45" i="7"/>
  <c r="N45" i="7" s="1"/>
  <c r="I45" i="7"/>
  <c r="H45" i="7"/>
  <c r="G45" i="7"/>
  <c r="A48" i="5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J45" i="5"/>
  <c r="I45" i="5"/>
  <c r="H45" i="5"/>
  <c r="D45" i="5"/>
  <c r="N45" i="5" s="1"/>
  <c r="O45" i="5"/>
  <c r="K45" i="5"/>
  <c r="G45" i="5"/>
  <c r="F45" i="5"/>
  <c r="E46" i="5"/>
  <c r="C46" i="5"/>
  <c r="E46" i="4"/>
  <c r="C46" i="4"/>
  <c r="A48" i="4"/>
  <c r="K45" i="4"/>
  <c r="J45" i="4"/>
  <c r="L45" i="4" s="1"/>
  <c r="P45" i="4" s="1"/>
  <c r="I45" i="4"/>
  <c r="O45" i="4"/>
  <c r="H45" i="4"/>
  <c r="G45" i="4"/>
  <c r="D45" i="4"/>
  <c r="N45" i="4" s="1"/>
  <c r="F45" i="4"/>
  <c r="E46" i="3"/>
  <c r="C46" i="3"/>
  <c r="O45" i="3"/>
  <c r="J45" i="3"/>
  <c r="I45" i="3"/>
  <c r="H45" i="3"/>
  <c r="G45" i="3"/>
  <c r="F45" i="3"/>
  <c r="D45" i="3"/>
  <c r="N45" i="3" s="1"/>
  <c r="K45" i="3"/>
  <c r="A48" i="3"/>
  <c r="I46" i="1"/>
  <c r="H46" i="1"/>
  <c r="F46" i="1"/>
  <c r="G46" i="1"/>
  <c r="E47" i="1"/>
  <c r="O46" i="1"/>
  <c r="D46" i="1"/>
  <c r="N46" i="1" s="1"/>
  <c r="K46" i="1"/>
  <c r="L46" i="1" s="1"/>
  <c r="P46" i="1" s="1"/>
  <c r="C47" i="1"/>
  <c r="J47" i="1" s="1"/>
  <c r="A49" i="1"/>
  <c r="B48" i="1"/>
  <c r="L45" i="5" l="1"/>
  <c r="P45" i="5" s="1"/>
  <c r="L45" i="3"/>
  <c r="P45" i="3" s="1"/>
  <c r="C47" i="7"/>
  <c r="E47" i="7"/>
  <c r="A49" i="7"/>
  <c r="O46" i="7"/>
  <c r="K46" i="7"/>
  <c r="J46" i="7"/>
  <c r="F46" i="7"/>
  <c r="I46" i="7"/>
  <c r="H46" i="7"/>
  <c r="D46" i="7"/>
  <c r="N46" i="7" s="1"/>
  <c r="G46" i="7"/>
  <c r="G46" i="5"/>
  <c r="F46" i="5"/>
  <c r="D46" i="5"/>
  <c r="N46" i="5" s="1"/>
  <c r="O46" i="5"/>
  <c r="K46" i="5"/>
  <c r="J46" i="5"/>
  <c r="L46" i="5" s="1"/>
  <c r="P46" i="5" s="1"/>
  <c r="I46" i="5"/>
  <c r="H46" i="5"/>
  <c r="C47" i="5"/>
  <c r="E47" i="5"/>
  <c r="E47" i="4"/>
  <c r="C47" i="4"/>
  <c r="A49" i="4"/>
  <c r="I46" i="4"/>
  <c r="H46" i="4"/>
  <c r="G46" i="4"/>
  <c r="F46" i="4"/>
  <c r="O46" i="4"/>
  <c r="D46" i="4"/>
  <c r="N46" i="4" s="1"/>
  <c r="K46" i="4"/>
  <c r="J46" i="4"/>
  <c r="L46" i="4" s="1"/>
  <c r="P46" i="4" s="1"/>
  <c r="K46" i="3"/>
  <c r="J46" i="3"/>
  <c r="L46" i="3" s="1"/>
  <c r="P46" i="3" s="1"/>
  <c r="I46" i="3"/>
  <c r="H46" i="3"/>
  <c r="G46" i="3"/>
  <c r="F46" i="3"/>
  <c r="D46" i="3"/>
  <c r="N46" i="3" s="1"/>
  <c r="O46" i="3"/>
  <c r="A49" i="3"/>
  <c r="E47" i="3"/>
  <c r="C47" i="3"/>
  <c r="I47" i="1"/>
  <c r="H47" i="1"/>
  <c r="F47" i="1"/>
  <c r="G47" i="1"/>
  <c r="E48" i="1"/>
  <c r="O47" i="1"/>
  <c r="C48" i="1"/>
  <c r="J48" i="1" s="1"/>
  <c r="A50" i="1"/>
  <c r="B49" i="1"/>
  <c r="D47" i="1"/>
  <c r="N47" i="1" s="1"/>
  <c r="K47" i="1"/>
  <c r="L47" i="1" s="1"/>
  <c r="P47" i="1" s="1"/>
  <c r="L46" i="7" l="1"/>
  <c r="P46" i="7" s="1"/>
  <c r="E48" i="7"/>
  <c r="C48" i="7"/>
  <c r="A50" i="7"/>
  <c r="K47" i="7"/>
  <c r="J47" i="7"/>
  <c r="L47" i="7" s="1"/>
  <c r="P47" i="7" s="1"/>
  <c r="I47" i="7"/>
  <c r="D47" i="7"/>
  <c r="N47" i="7" s="1"/>
  <c r="O47" i="7"/>
  <c r="H47" i="7"/>
  <c r="G47" i="7"/>
  <c r="F47" i="7"/>
  <c r="D47" i="5"/>
  <c r="N47" i="5" s="1"/>
  <c r="O47" i="5"/>
  <c r="J47" i="5"/>
  <c r="H47" i="5"/>
  <c r="G47" i="5"/>
  <c r="F47" i="5"/>
  <c r="I47" i="5"/>
  <c r="K47" i="5"/>
  <c r="A50" i="4"/>
  <c r="F47" i="4"/>
  <c r="D47" i="4"/>
  <c r="N47" i="4" s="1"/>
  <c r="O47" i="4"/>
  <c r="J47" i="4"/>
  <c r="K47" i="4"/>
  <c r="G47" i="4"/>
  <c r="I47" i="4"/>
  <c r="H47" i="4"/>
  <c r="H47" i="3"/>
  <c r="J47" i="3"/>
  <c r="I47" i="3"/>
  <c r="G47" i="3"/>
  <c r="O47" i="3"/>
  <c r="K47" i="3"/>
  <c r="F47" i="3"/>
  <c r="D47" i="3"/>
  <c r="N47" i="3" s="1"/>
  <c r="E48" i="3"/>
  <c r="C48" i="3"/>
  <c r="A50" i="3"/>
  <c r="H48" i="1"/>
  <c r="I48" i="1"/>
  <c r="F48" i="1"/>
  <c r="G48" i="1"/>
  <c r="E49" i="1"/>
  <c r="O48" i="1"/>
  <c r="C49" i="1"/>
  <c r="J49" i="1" s="1"/>
  <c r="A51" i="1"/>
  <c r="B50" i="1"/>
  <c r="D48" i="1"/>
  <c r="N48" i="1" s="1"/>
  <c r="K48" i="1"/>
  <c r="L48" i="1" s="1"/>
  <c r="P48" i="1" s="1"/>
  <c r="L47" i="4" l="1"/>
  <c r="P47" i="4" s="1"/>
  <c r="L47" i="3"/>
  <c r="P47" i="3" s="1"/>
  <c r="L47" i="5"/>
  <c r="P47" i="5" s="1"/>
  <c r="W2" i="5" s="1" a="1"/>
  <c r="E49" i="7"/>
  <c r="C49" i="7"/>
  <c r="A51" i="7"/>
  <c r="I48" i="7"/>
  <c r="K48" i="7"/>
  <c r="J48" i="7"/>
  <c r="L48" i="7" s="1"/>
  <c r="P48" i="7" s="1"/>
  <c r="H48" i="7"/>
  <c r="G48" i="7"/>
  <c r="F48" i="7"/>
  <c r="D48" i="7"/>
  <c r="N48" i="7" s="1"/>
  <c r="O48" i="7"/>
  <c r="A51" i="4"/>
  <c r="E49" i="3"/>
  <c r="C49" i="3"/>
  <c r="A51" i="3"/>
  <c r="H48" i="3"/>
  <c r="G48" i="3"/>
  <c r="F48" i="3"/>
  <c r="O48" i="3"/>
  <c r="J48" i="3"/>
  <c r="K48" i="3"/>
  <c r="I48" i="3"/>
  <c r="D48" i="3"/>
  <c r="N48" i="3" s="1"/>
  <c r="I49" i="1"/>
  <c r="H49" i="1"/>
  <c r="G49" i="1"/>
  <c r="F49" i="1"/>
  <c r="E50" i="1"/>
  <c r="O49" i="1"/>
  <c r="C50" i="1"/>
  <c r="J50" i="1" s="1"/>
  <c r="A52" i="1"/>
  <c r="B51" i="1"/>
  <c r="D49" i="1"/>
  <c r="N49" i="1" s="1"/>
  <c r="K49" i="1"/>
  <c r="L49" i="1" s="1"/>
  <c r="P49" i="1" s="1"/>
  <c r="Y6" i="5" a="1"/>
  <c r="Y7" i="5" a="1"/>
  <c r="Y5" i="5" a="1"/>
  <c r="Y3" i="5" a="1"/>
  <c r="Y4" i="5" a="1"/>
  <c r="L48" i="3" l="1"/>
  <c r="P48" i="3" s="1"/>
  <c r="Y5" i="5"/>
  <c r="Y7" i="5"/>
  <c r="Y6" i="5"/>
  <c r="Y4" i="5"/>
  <c r="Y3" i="5"/>
  <c r="A52" i="7"/>
  <c r="F49" i="7"/>
  <c r="I49" i="7"/>
  <c r="H49" i="7"/>
  <c r="G49" i="7"/>
  <c r="K49" i="7"/>
  <c r="J49" i="7"/>
  <c r="O49" i="7"/>
  <c r="D49" i="7"/>
  <c r="N49" i="7" s="1"/>
  <c r="C50" i="7"/>
  <c r="E50" i="7"/>
  <c r="S2" i="5" a="1"/>
  <c r="W2" i="5"/>
  <c r="W2" i="4" a="1"/>
  <c r="S2" i="4" a="1"/>
  <c r="A52" i="4"/>
  <c r="E50" i="3"/>
  <c r="C50" i="3"/>
  <c r="A52" i="3"/>
  <c r="O49" i="3"/>
  <c r="F49" i="3"/>
  <c r="D49" i="3"/>
  <c r="N49" i="3" s="1"/>
  <c r="H49" i="3"/>
  <c r="G49" i="3"/>
  <c r="I49" i="3"/>
  <c r="K49" i="3"/>
  <c r="J49" i="3"/>
  <c r="H50" i="1"/>
  <c r="I50" i="1"/>
  <c r="G50" i="1"/>
  <c r="F50" i="1"/>
  <c r="E51" i="1"/>
  <c r="O50" i="1"/>
  <c r="C51" i="1"/>
  <c r="J51" i="1" s="1"/>
  <c r="A53" i="1"/>
  <c r="B52" i="1"/>
  <c r="D50" i="1"/>
  <c r="N50" i="1" s="1"/>
  <c r="K50" i="1"/>
  <c r="L50" i="1" s="1"/>
  <c r="P50" i="1" s="1"/>
  <c r="U5" i="4" a="1"/>
  <c r="U6" i="5" a="1"/>
  <c r="Y7" i="4" a="1"/>
  <c r="U3" i="5" a="1"/>
  <c r="U7" i="5" a="1"/>
  <c r="U4" i="4" a="1"/>
  <c r="Y4" i="4" a="1"/>
  <c r="U4" i="5" a="1"/>
  <c r="U3" i="4" a="1"/>
  <c r="Y3" i="4" a="1"/>
  <c r="U5" i="5" a="1"/>
  <c r="Y5" i="4" a="1"/>
  <c r="U6" i="4" a="1"/>
  <c r="U7" i="4" a="1"/>
  <c r="Y6" i="4" a="1"/>
  <c r="L49" i="3" l="1"/>
  <c r="P49" i="3" s="1"/>
  <c r="L49" i="7"/>
  <c r="P49" i="7" s="1"/>
  <c r="U5" i="5"/>
  <c r="Q18" i="2" s="1"/>
  <c r="U7" i="5"/>
  <c r="Q20" i="2" s="1"/>
  <c r="U6" i="5"/>
  <c r="Q19" i="2" s="1"/>
  <c r="U4" i="5"/>
  <c r="Q17" i="2" s="1"/>
  <c r="U3" i="5"/>
  <c r="Q16" i="2" s="1"/>
  <c r="U16" i="2" s="1"/>
  <c r="Y7" i="4"/>
  <c r="Y4" i="4"/>
  <c r="Y6" i="4"/>
  <c r="Y5" i="4"/>
  <c r="Y3" i="4"/>
  <c r="U7" i="4"/>
  <c r="U6" i="4"/>
  <c r="U5" i="4"/>
  <c r="U4" i="4"/>
  <c r="U3" i="4"/>
  <c r="P12" i="2"/>
  <c r="P13" i="2"/>
  <c r="P9" i="2"/>
  <c r="P11" i="2"/>
  <c r="P10" i="2"/>
  <c r="G50" i="7"/>
  <c r="F50" i="7"/>
  <c r="D50" i="7"/>
  <c r="N50" i="7" s="1"/>
  <c r="O50" i="7"/>
  <c r="K50" i="7"/>
  <c r="J50" i="7"/>
  <c r="I50" i="7"/>
  <c r="H50" i="7"/>
  <c r="E51" i="7"/>
  <c r="C51" i="7"/>
  <c r="A53" i="7"/>
  <c r="P20" i="2"/>
  <c r="P27" i="2"/>
  <c r="P26" i="2"/>
  <c r="P25" i="2"/>
  <c r="P24" i="2"/>
  <c r="P23" i="2"/>
  <c r="S2" i="5"/>
  <c r="P17" i="2"/>
  <c r="P19" i="2"/>
  <c r="P18" i="2"/>
  <c r="P16" i="2"/>
  <c r="W2" i="4"/>
  <c r="Q24" i="2"/>
  <c r="Q23" i="2"/>
  <c r="Q26" i="2"/>
  <c r="Q27" i="2"/>
  <c r="Q25" i="2"/>
  <c r="S2" i="4"/>
  <c r="P6" i="2"/>
  <c r="P4" i="2"/>
  <c r="P3" i="2"/>
  <c r="P2" i="2"/>
  <c r="P5" i="2"/>
  <c r="A53" i="4"/>
  <c r="A53" i="3"/>
  <c r="E51" i="3"/>
  <c r="C51" i="3"/>
  <c r="K50" i="3"/>
  <c r="I50" i="3"/>
  <c r="F50" i="3"/>
  <c r="D50" i="3"/>
  <c r="N50" i="3" s="1"/>
  <c r="G50" i="3"/>
  <c r="O50" i="3"/>
  <c r="J50" i="3"/>
  <c r="L50" i="3" s="1"/>
  <c r="P50" i="3" s="1"/>
  <c r="H50" i="3"/>
  <c r="I51" i="1"/>
  <c r="H51" i="1"/>
  <c r="F51" i="1"/>
  <c r="G51" i="1"/>
  <c r="E52" i="1"/>
  <c r="O51" i="1"/>
  <c r="C52" i="1"/>
  <c r="J52" i="1" s="1"/>
  <c r="A54" i="1"/>
  <c r="B53" i="1"/>
  <c r="D51" i="1"/>
  <c r="N51" i="1" s="1"/>
  <c r="K51" i="1"/>
  <c r="L51" i="1" s="1"/>
  <c r="P51" i="1" s="1"/>
  <c r="L50" i="7" l="1"/>
  <c r="P50" i="7" s="1"/>
  <c r="Y25" i="2"/>
  <c r="AA25" i="2"/>
  <c r="X25" i="2"/>
  <c r="W25" i="2"/>
  <c r="Z25" i="2"/>
  <c r="AA27" i="2"/>
  <c r="Z27" i="2"/>
  <c r="Y27" i="2"/>
  <c r="X27" i="2"/>
  <c r="W27" i="2"/>
  <c r="W24" i="2"/>
  <c r="Z24" i="2"/>
  <c r="Y24" i="2"/>
  <c r="X24" i="2"/>
  <c r="AA24" i="2"/>
  <c r="Y26" i="2"/>
  <c r="W26" i="2"/>
  <c r="AA26" i="2"/>
  <c r="Z26" i="2"/>
  <c r="X26" i="2"/>
  <c r="AA23" i="2"/>
  <c r="Z23" i="2"/>
  <c r="Y23" i="2"/>
  <c r="X23" i="2"/>
  <c r="W23" i="2"/>
  <c r="R24" i="2"/>
  <c r="U24" i="2"/>
  <c r="V24" i="2" s="1"/>
  <c r="R25" i="2"/>
  <c r="U25" i="2"/>
  <c r="V25" i="2" s="1"/>
  <c r="R26" i="2"/>
  <c r="U26" i="2"/>
  <c r="V26" i="2" s="1"/>
  <c r="R27" i="2"/>
  <c r="U27" i="2"/>
  <c r="V27" i="2" s="1"/>
  <c r="R23" i="2"/>
  <c r="U23" i="2"/>
  <c r="V23" i="2" s="1"/>
  <c r="R20" i="2"/>
  <c r="U20" i="2"/>
  <c r="V20" i="2" s="1"/>
  <c r="R18" i="2"/>
  <c r="U18" i="2"/>
  <c r="V18" i="2" s="1"/>
  <c r="R19" i="2"/>
  <c r="U19" i="2"/>
  <c r="V19" i="2" s="1"/>
  <c r="R17" i="2"/>
  <c r="U17" i="2"/>
  <c r="V17" i="2" s="1"/>
  <c r="R16" i="2"/>
  <c r="V16" i="2"/>
  <c r="AA17" i="2"/>
  <c r="Z17" i="2"/>
  <c r="Y17" i="2"/>
  <c r="X17" i="2"/>
  <c r="W17" i="2"/>
  <c r="AA20" i="2"/>
  <c r="Y20" i="2"/>
  <c r="Z20" i="2"/>
  <c r="X20" i="2"/>
  <c r="W20" i="2"/>
  <c r="Y18" i="2"/>
  <c r="AA18" i="2"/>
  <c r="X18" i="2"/>
  <c r="W18" i="2"/>
  <c r="Z18" i="2"/>
  <c r="Z19" i="2"/>
  <c r="Y19" i="2"/>
  <c r="X19" i="2"/>
  <c r="AA19" i="2"/>
  <c r="W19" i="2"/>
  <c r="AA16" i="2"/>
  <c r="Z16" i="2"/>
  <c r="W16" i="2"/>
  <c r="Y16" i="2"/>
  <c r="X16" i="2"/>
  <c r="A54" i="7"/>
  <c r="C52" i="7"/>
  <c r="E52" i="7"/>
  <c r="D51" i="7"/>
  <c r="N51" i="7" s="1"/>
  <c r="O51" i="7"/>
  <c r="K51" i="7"/>
  <c r="J51" i="7"/>
  <c r="L51" i="7" s="1"/>
  <c r="P51" i="7" s="1"/>
  <c r="H51" i="7"/>
  <c r="G51" i="7"/>
  <c r="I51" i="7"/>
  <c r="F51" i="7"/>
  <c r="A54" i="4"/>
  <c r="I51" i="3"/>
  <c r="H51" i="3"/>
  <c r="F51" i="3"/>
  <c r="G51" i="3"/>
  <c r="D51" i="3"/>
  <c r="N51" i="3" s="1"/>
  <c r="K51" i="3"/>
  <c r="J51" i="3"/>
  <c r="O51" i="3"/>
  <c r="E52" i="3"/>
  <c r="C52" i="3"/>
  <c r="A54" i="3"/>
  <c r="H52" i="1"/>
  <c r="I52" i="1"/>
  <c r="G52" i="1"/>
  <c r="F52" i="1"/>
  <c r="E53" i="1"/>
  <c r="O52" i="1"/>
  <c r="K52" i="1"/>
  <c r="L52" i="1" s="1"/>
  <c r="P52" i="1" s="1"/>
  <c r="D52" i="1"/>
  <c r="N52" i="1" s="1"/>
  <c r="C53" i="1"/>
  <c r="J53" i="1" s="1"/>
  <c r="A55" i="1"/>
  <c r="B54" i="1"/>
  <c r="L51" i="3" l="1"/>
  <c r="P51" i="3" s="1"/>
  <c r="I52" i="7"/>
  <c r="O52" i="7"/>
  <c r="G52" i="7"/>
  <c r="F52" i="7"/>
  <c r="D52" i="7"/>
  <c r="N52" i="7" s="1"/>
  <c r="K52" i="7"/>
  <c r="J52" i="7"/>
  <c r="L52" i="7" s="1"/>
  <c r="P52" i="7" s="1"/>
  <c r="H52" i="7"/>
  <c r="C53" i="7"/>
  <c r="E53" i="7"/>
  <c r="A55" i="7"/>
  <c r="A55" i="4"/>
  <c r="F52" i="3"/>
  <c r="I52" i="3"/>
  <c r="H52" i="3"/>
  <c r="G52" i="3"/>
  <c r="O52" i="3"/>
  <c r="K52" i="3"/>
  <c r="J52" i="3"/>
  <c r="D52" i="3"/>
  <c r="N52" i="3" s="1"/>
  <c r="C53" i="3"/>
  <c r="E53" i="3"/>
  <c r="A55" i="3"/>
  <c r="I53" i="1"/>
  <c r="H53" i="1"/>
  <c r="F53" i="1"/>
  <c r="G53" i="1"/>
  <c r="E54" i="1"/>
  <c r="O53" i="1"/>
  <c r="A56" i="1"/>
  <c r="B55" i="1"/>
  <c r="D53" i="1"/>
  <c r="N53" i="1" s="1"/>
  <c r="K53" i="1"/>
  <c r="L53" i="1" s="1"/>
  <c r="P53" i="1" s="1"/>
  <c r="C54" i="1"/>
  <c r="J54" i="1" s="1"/>
  <c r="L52" i="3" l="1"/>
  <c r="P52" i="3" s="1"/>
  <c r="F53" i="7"/>
  <c r="O53" i="7"/>
  <c r="K53" i="7"/>
  <c r="J53" i="7"/>
  <c r="L53" i="7" s="1"/>
  <c r="P53" i="7" s="1"/>
  <c r="I53" i="7"/>
  <c r="H53" i="7"/>
  <c r="G53" i="7"/>
  <c r="D53" i="7"/>
  <c r="N53" i="7" s="1"/>
  <c r="C54" i="7"/>
  <c r="E54" i="7"/>
  <c r="A56" i="7"/>
  <c r="A56" i="4"/>
  <c r="E54" i="3"/>
  <c r="C54" i="3"/>
  <c r="A56" i="3"/>
  <c r="O53" i="3"/>
  <c r="I53" i="3"/>
  <c r="H53" i="3"/>
  <c r="G53" i="3"/>
  <c r="D53" i="3"/>
  <c r="N53" i="3" s="1"/>
  <c r="K53" i="3"/>
  <c r="J53" i="3"/>
  <c r="L53" i="3" s="1"/>
  <c r="P53" i="3" s="1"/>
  <c r="F53" i="3"/>
  <c r="H54" i="1"/>
  <c r="I54" i="1"/>
  <c r="F54" i="1"/>
  <c r="G54" i="1"/>
  <c r="E55" i="1"/>
  <c r="O54" i="1"/>
  <c r="D54" i="1"/>
  <c r="N54" i="1" s="1"/>
  <c r="K54" i="1"/>
  <c r="L54" i="1" s="1"/>
  <c r="P54" i="1" s="1"/>
  <c r="C55" i="1"/>
  <c r="J55" i="1" s="1"/>
  <c r="A57" i="1"/>
  <c r="B56" i="1"/>
  <c r="K54" i="7" l="1"/>
  <c r="J54" i="7"/>
  <c r="I54" i="7"/>
  <c r="O54" i="7"/>
  <c r="H54" i="7"/>
  <c r="G54" i="7"/>
  <c r="F54" i="7"/>
  <c r="D54" i="7"/>
  <c r="N54" i="7" s="1"/>
  <c r="A57" i="7"/>
  <c r="E55" i="7"/>
  <c r="C55" i="7"/>
  <c r="A57" i="4"/>
  <c r="K54" i="3"/>
  <c r="I54" i="3"/>
  <c r="J54" i="3"/>
  <c r="L54" i="3" s="1"/>
  <c r="P54" i="3" s="1"/>
  <c r="H54" i="3"/>
  <c r="G54" i="3"/>
  <c r="F54" i="3"/>
  <c r="D54" i="3"/>
  <c r="N54" i="3" s="1"/>
  <c r="O54" i="3"/>
  <c r="E55" i="3"/>
  <c r="C55" i="3"/>
  <c r="A57" i="3"/>
  <c r="H55" i="1"/>
  <c r="I55" i="1"/>
  <c r="F55" i="1"/>
  <c r="G55" i="1"/>
  <c r="E56" i="1"/>
  <c r="O55" i="1"/>
  <c r="C56" i="1"/>
  <c r="J56" i="1" s="1"/>
  <c r="A58" i="1"/>
  <c r="B57" i="1"/>
  <c r="D55" i="1"/>
  <c r="N55" i="1" s="1"/>
  <c r="K55" i="1"/>
  <c r="L55" i="1" s="1"/>
  <c r="P55" i="1" s="1"/>
  <c r="L54" i="7" l="1"/>
  <c r="P54" i="7" s="1"/>
  <c r="J55" i="7"/>
  <c r="I55" i="7"/>
  <c r="H55" i="7"/>
  <c r="G55" i="7"/>
  <c r="O55" i="7"/>
  <c r="K55" i="7"/>
  <c r="F55" i="7"/>
  <c r="D55" i="7"/>
  <c r="N55" i="7" s="1"/>
  <c r="A58" i="7"/>
  <c r="E56" i="7"/>
  <c r="C56" i="7"/>
  <c r="A58" i="4"/>
  <c r="E56" i="3"/>
  <c r="C56" i="3"/>
  <c r="A58" i="3"/>
  <c r="I55" i="3"/>
  <c r="H55" i="3"/>
  <c r="F55" i="3"/>
  <c r="K55" i="3"/>
  <c r="J55" i="3"/>
  <c r="O55" i="3"/>
  <c r="G55" i="3"/>
  <c r="D55" i="3"/>
  <c r="N55" i="3" s="1"/>
  <c r="H56" i="1"/>
  <c r="I56" i="1"/>
  <c r="F56" i="1"/>
  <c r="G56" i="1"/>
  <c r="E57" i="1"/>
  <c r="O56" i="1"/>
  <c r="D56" i="1"/>
  <c r="N56" i="1" s="1"/>
  <c r="K56" i="1"/>
  <c r="L56" i="1" s="1"/>
  <c r="P56" i="1" s="1"/>
  <c r="C57" i="1"/>
  <c r="J57" i="1" s="1"/>
  <c r="A59" i="1"/>
  <c r="B58" i="1"/>
  <c r="L55" i="3" l="1"/>
  <c r="P55" i="3" s="1"/>
  <c r="L55" i="7"/>
  <c r="P55" i="7" s="1"/>
  <c r="I56" i="7"/>
  <c r="H56" i="7"/>
  <c r="G56" i="7"/>
  <c r="F56" i="7"/>
  <c r="D56" i="7"/>
  <c r="N56" i="7" s="1"/>
  <c r="K56" i="7"/>
  <c r="J56" i="7"/>
  <c r="L56" i="7" s="1"/>
  <c r="P56" i="7" s="1"/>
  <c r="O56" i="7"/>
  <c r="E57" i="7"/>
  <c r="C57" i="7"/>
  <c r="A59" i="7"/>
  <c r="A59" i="4"/>
  <c r="C57" i="3"/>
  <c r="E57" i="3"/>
  <c r="A59" i="3"/>
  <c r="F56" i="3"/>
  <c r="D56" i="3"/>
  <c r="N56" i="3" s="1"/>
  <c r="K56" i="3"/>
  <c r="O56" i="3"/>
  <c r="G56" i="3"/>
  <c r="J56" i="3"/>
  <c r="L56" i="3" s="1"/>
  <c r="P56" i="3" s="1"/>
  <c r="I56" i="3"/>
  <c r="H56" i="3"/>
  <c r="H57" i="1"/>
  <c r="I57" i="1"/>
  <c r="F57" i="1"/>
  <c r="G57" i="1"/>
  <c r="E58" i="1"/>
  <c r="O57" i="1"/>
  <c r="C58" i="1"/>
  <c r="J58" i="1" s="1"/>
  <c r="A60" i="1"/>
  <c r="B59" i="1"/>
  <c r="D57" i="1"/>
  <c r="N57" i="1" s="1"/>
  <c r="K57" i="1"/>
  <c r="L57" i="1" s="1"/>
  <c r="P57" i="1" s="1"/>
  <c r="C58" i="7" l="1"/>
  <c r="E58" i="7"/>
  <c r="A60" i="7"/>
  <c r="F57" i="7"/>
  <c r="H57" i="7"/>
  <c r="G57" i="7"/>
  <c r="D57" i="7"/>
  <c r="N57" i="7" s="1"/>
  <c r="K57" i="7"/>
  <c r="J57" i="7"/>
  <c r="L57" i="7" s="1"/>
  <c r="P57" i="7" s="1"/>
  <c r="I57" i="7"/>
  <c r="O57" i="7"/>
  <c r="A60" i="4"/>
  <c r="C58" i="3"/>
  <c r="E58" i="3"/>
  <c r="A60" i="3"/>
  <c r="O57" i="3"/>
  <c r="I57" i="3"/>
  <c r="H57" i="3"/>
  <c r="G57" i="3"/>
  <c r="F57" i="3"/>
  <c r="D57" i="3"/>
  <c r="N57" i="3" s="1"/>
  <c r="K57" i="3"/>
  <c r="J57" i="3"/>
  <c r="L57" i="3" s="1"/>
  <c r="P57" i="3" s="1"/>
  <c r="I58" i="1"/>
  <c r="H58" i="1"/>
  <c r="F58" i="1"/>
  <c r="G58" i="1"/>
  <c r="E59" i="1"/>
  <c r="O58" i="1"/>
  <c r="D58" i="1"/>
  <c r="N58" i="1" s="1"/>
  <c r="K58" i="1"/>
  <c r="L58" i="1" s="1"/>
  <c r="P58" i="1" s="1"/>
  <c r="C59" i="1"/>
  <c r="J59" i="1" s="1"/>
  <c r="A61" i="1"/>
  <c r="B60" i="1"/>
  <c r="A61" i="7" l="1"/>
  <c r="E59" i="7"/>
  <c r="C59" i="7"/>
  <c r="J58" i="7"/>
  <c r="G58" i="7"/>
  <c r="F58" i="7"/>
  <c r="D58" i="7"/>
  <c r="N58" i="7" s="1"/>
  <c r="O58" i="7"/>
  <c r="K58" i="7"/>
  <c r="I58" i="7"/>
  <c r="H58" i="7"/>
  <c r="A61" i="4"/>
  <c r="A61" i="3"/>
  <c r="C59" i="3"/>
  <c r="E59" i="3"/>
  <c r="K58" i="3"/>
  <c r="J58" i="3"/>
  <c r="L58" i="3" s="1"/>
  <c r="P58" i="3" s="1"/>
  <c r="I58" i="3"/>
  <c r="O58" i="3"/>
  <c r="D58" i="3"/>
  <c r="N58" i="3" s="1"/>
  <c r="F58" i="3"/>
  <c r="H58" i="3"/>
  <c r="G58" i="3"/>
  <c r="I59" i="1"/>
  <c r="H59" i="1"/>
  <c r="G59" i="1"/>
  <c r="F59" i="1"/>
  <c r="E60" i="1"/>
  <c r="O59" i="1"/>
  <c r="C60" i="1"/>
  <c r="J60" i="1" s="1"/>
  <c r="A62" i="1"/>
  <c r="B61" i="1"/>
  <c r="D59" i="1"/>
  <c r="N59" i="1" s="1"/>
  <c r="K59" i="1"/>
  <c r="L59" i="1" s="1"/>
  <c r="P59" i="1" s="1"/>
  <c r="L58" i="7" l="1"/>
  <c r="P58" i="7" s="1"/>
  <c r="G59" i="7"/>
  <c r="F59" i="7"/>
  <c r="D59" i="7"/>
  <c r="N59" i="7" s="1"/>
  <c r="O59" i="7"/>
  <c r="J59" i="7"/>
  <c r="I59" i="7"/>
  <c r="K59" i="7"/>
  <c r="H59" i="7"/>
  <c r="E60" i="7"/>
  <c r="C60" i="7"/>
  <c r="A62" i="7"/>
  <c r="A62" i="4"/>
  <c r="I59" i="3"/>
  <c r="H59" i="3"/>
  <c r="G59" i="3"/>
  <c r="F59" i="3"/>
  <c r="D59" i="3"/>
  <c r="N59" i="3" s="1"/>
  <c r="K59" i="3"/>
  <c r="O59" i="3"/>
  <c r="J59" i="3"/>
  <c r="L59" i="3" s="1"/>
  <c r="P59" i="3" s="1"/>
  <c r="E60" i="3"/>
  <c r="C60" i="3"/>
  <c r="A62" i="3"/>
  <c r="H60" i="1"/>
  <c r="I60" i="1"/>
  <c r="F60" i="1"/>
  <c r="G60" i="1"/>
  <c r="E61" i="1"/>
  <c r="O60" i="1"/>
  <c r="A63" i="1"/>
  <c r="B62" i="1"/>
  <c r="D60" i="1"/>
  <c r="N60" i="1" s="1"/>
  <c r="K60" i="1"/>
  <c r="L60" i="1" s="1"/>
  <c r="P60" i="1" s="1"/>
  <c r="C61" i="1"/>
  <c r="J61" i="1" s="1"/>
  <c r="L59" i="7" l="1"/>
  <c r="P59" i="7" s="1"/>
  <c r="I60" i="7"/>
  <c r="D60" i="7"/>
  <c r="N60" i="7" s="1"/>
  <c r="F60" i="7"/>
  <c r="K60" i="7"/>
  <c r="J60" i="7"/>
  <c r="L60" i="7" s="1"/>
  <c r="P60" i="7" s="1"/>
  <c r="H60" i="7"/>
  <c r="G60" i="7"/>
  <c r="O60" i="7"/>
  <c r="E61" i="7"/>
  <c r="C61" i="7"/>
  <c r="A63" i="7"/>
  <c r="A63" i="4"/>
  <c r="A63" i="3"/>
  <c r="C61" i="3"/>
  <c r="E61" i="3"/>
  <c r="F60" i="3"/>
  <c r="D60" i="3"/>
  <c r="N60" i="3" s="1"/>
  <c r="I60" i="3"/>
  <c r="H60" i="3"/>
  <c r="G60" i="3"/>
  <c r="K60" i="3"/>
  <c r="J60" i="3"/>
  <c r="L60" i="3" s="1"/>
  <c r="P60" i="3" s="1"/>
  <c r="O60" i="3"/>
  <c r="I61" i="1"/>
  <c r="H61" i="1"/>
  <c r="G61" i="1"/>
  <c r="F61" i="1"/>
  <c r="E62" i="1"/>
  <c r="O61" i="1"/>
  <c r="D61" i="1"/>
  <c r="N61" i="1" s="1"/>
  <c r="K61" i="1"/>
  <c r="L61" i="1" s="1"/>
  <c r="P61" i="1" s="1"/>
  <c r="C62" i="1"/>
  <c r="J62" i="1" s="1"/>
  <c r="A64" i="1"/>
  <c r="B63" i="1"/>
  <c r="A64" i="7" l="1"/>
  <c r="G61" i="7"/>
  <c r="F61" i="7"/>
  <c r="D61" i="7"/>
  <c r="N61" i="7" s="1"/>
  <c r="O61" i="7"/>
  <c r="K61" i="7"/>
  <c r="J61" i="7"/>
  <c r="L61" i="7" s="1"/>
  <c r="P61" i="7" s="1"/>
  <c r="I61" i="7"/>
  <c r="H61" i="7"/>
  <c r="C62" i="7"/>
  <c r="E62" i="7"/>
  <c r="A64" i="4"/>
  <c r="O61" i="3"/>
  <c r="J61" i="3"/>
  <c r="I61" i="3"/>
  <c r="H61" i="3"/>
  <c r="K61" i="3"/>
  <c r="F61" i="3"/>
  <c r="D61" i="3"/>
  <c r="N61" i="3" s="1"/>
  <c r="G61" i="3"/>
  <c r="E62" i="3"/>
  <c r="C62" i="3"/>
  <c r="A64" i="3"/>
  <c r="I62" i="1"/>
  <c r="H62" i="1"/>
  <c r="G62" i="1"/>
  <c r="F62" i="1"/>
  <c r="E63" i="1"/>
  <c r="O62" i="1"/>
  <c r="C63" i="1"/>
  <c r="J63" i="1" s="1"/>
  <c r="A65" i="1"/>
  <c r="B64" i="1"/>
  <c r="K62" i="1"/>
  <c r="L62" i="1" s="1"/>
  <c r="P62" i="1" s="1"/>
  <c r="D62" i="1"/>
  <c r="N62" i="1" s="1"/>
  <c r="L61" i="3" l="1"/>
  <c r="P61" i="3" s="1"/>
  <c r="D62" i="7"/>
  <c r="N62" i="7" s="1"/>
  <c r="J62" i="7"/>
  <c r="G62" i="7"/>
  <c r="F62" i="7"/>
  <c r="K62" i="7"/>
  <c r="I62" i="7"/>
  <c r="O62" i="7"/>
  <c r="H62" i="7"/>
  <c r="A65" i="7"/>
  <c r="E63" i="7"/>
  <c r="C63" i="7"/>
  <c r="A65" i="4"/>
  <c r="A65" i="3"/>
  <c r="C63" i="3"/>
  <c r="E63" i="3"/>
  <c r="K62" i="3"/>
  <c r="J62" i="3"/>
  <c r="L62" i="3" s="1"/>
  <c r="P62" i="3" s="1"/>
  <c r="I62" i="3"/>
  <c r="O62" i="3"/>
  <c r="F62" i="3"/>
  <c r="D62" i="3"/>
  <c r="N62" i="3" s="1"/>
  <c r="H62" i="3"/>
  <c r="G62" i="3"/>
  <c r="I63" i="1"/>
  <c r="H63" i="1"/>
  <c r="F63" i="1"/>
  <c r="G63" i="1"/>
  <c r="E64" i="1"/>
  <c r="O63" i="1"/>
  <c r="K63" i="1"/>
  <c r="L63" i="1" s="1"/>
  <c r="P63" i="1" s="1"/>
  <c r="D63" i="1"/>
  <c r="N63" i="1" s="1"/>
  <c r="C64" i="1"/>
  <c r="J64" i="1" s="1"/>
  <c r="A66" i="1"/>
  <c r="B65" i="1"/>
  <c r="L62" i="7" l="1"/>
  <c r="P62" i="7" s="1"/>
  <c r="G63" i="7"/>
  <c r="H63" i="7"/>
  <c r="F63" i="7"/>
  <c r="D63" i="7"/>
  <c r="N63" i="7" s="1"/>
  <c r="O63" i="7"/>
  <c r="K63" i="7"/>
  <c r="J63" i="7"/>
  <c r="L63" i="7" s="1"/>
  <c r="P63" i="7" s="1"/>
  <c r="I63" i="7"/>
  <c r="E64" i="7"/>
  <c r="C64" i="7"/>
  <c r="A66" i="7"/>
  <c r="A66" i="4"/>
  <c r="I63" i="3"/>
  <c r="H63" i="3"/>
  <c r="G63" i="3"/>
  <c r="F63" i="3"/>
  <c r="O63" i="3"/>
  <c r="K63" i="3"/>
  <c r="J63" i="3"/>
  <c r="D63" i="3"/>
  <c r="N63" i="3" s="1"/>
  <c r="E64" i="3"/>
  <c r="C64" i="3"/>
  <c r="A66" i="3"/>
  <c r="H64" i="1"/>
  <c r="I64" i="1"/>
  <c r="G64" i="1"/>
  <c r="F64" i="1"/>
  <c r="E65" i="1"/>
  <c r="O64" i="1"/>
  <c r="C65" i="1"/>
  <c r="J65" i="1" s="1"/>
  <c r="D64" i="1"/>
  <c r="N64" i="1" s="1"/>
  <c r="K64" i="1"/>
  <c r="L64" i="1" s="1"/>
  <c r="P64" i="1" s="1"/>
  <c r="A67" i="1"/>
  <c r="B66" i="1"/>
  <c r="L63" i="3" l="1"/>
  <c r="P63" i="3" s="1"/>
  <c r="A67" i="7"/>
  <c r="E65" i="7"/>
  <c r="C65" i="7"/>
  <c r="J64" i="7"/>
  <c r="I64" i="7"/>
  <c r="D64" i="7"/>
  <c r="N64" i="7" s="1"/>
  <c r="H64" i="7"/>
  <c r="G64" i="7"/>
  <c r="F64" i="7"/>
  <c r="O64" i="7"/>
  <c r="K64" i="7"/>
  <c r="A67" i="4"/>
  <c r="F64" i="3"/>
  <c r="D64" i="3"/>
  <c r="N64" i="3" s="1"/>
  <c r="O64" i="3"/>
  <c r="I64" i="3"/>
  <c r="J64" i="3"/>
  <c r="H64" i="3"/>
  <c r="K64" i="3"/>
  <c r="G64" i="3"/>
  <c r="C65" i="3"/>
  <c r="E65" i="3"/>
  <c r="A67" i="3"/>
  <c r="I65" i="1"/>
  <c r="H65" i="1"/>
  <c r="G65" i="1"/>
  <c r="F65" i="1"/>
  <c r="E66" i="1"/>
  <c r="O65" i="1"/>
  <c r="C66" i="1"/>
  <c r="J66" i="1" s="1"/>
  <c r="A68" i="1"/>
  <c r="B67" i="1"/>
  <c r="D65" i="1"/>
  <c r="N65" i="1" s="1"/>
  <c r="K65" i="1"/>
  <c r="L65" i="1" s="1"/>
  <c r="P65" i="1" s="1"/>
  <c r="L64" i="3" l="1"/>
  <c r="P64" i="3" s="1"/>
  <c r="L64" i="7"/>
  <c r="P64" i="7" s="1"/>
  <c r="J65" i="7"/>
  <c r="G65" i="7"/>
  <c r="F65" i="7"/>
  <c r="O65" i="7"/>
  <c r="K65" i="7"/>
  <c r="I65" i="7"/>
  <c r="H65" i="7"/>
  <c r="D65" i="7"/>
  <c r="N65" i="7" s="1"/>
  <c r="E66" i="7"/>
  <c r="C66" i="7"/>
  <c r="A68" i="7"/>
  <c r="A68" i="4"/>
  <c r="O65" i="3"/>
  <c r="G65" i="3"/>
  <c r="F65" i="3"/>
  <c r="D65" i="3"/>
  <c r="N65" i="3" s="1"/>
  <c r="K65" i="3"/>
  <c r="J65" i="3"/>
  <c r="L65" i="3" s="1"/>
  <c r="P65" i="3" s="1"/>
  <c r="I65" i="3"/>
  <c r="H65" i="3"/>
  <c r="A68" i="3"/>
  <c r="E66" i="3"/>
  <c r="C66" i="3"/>
  <c r="H66" i="1"/>
  <c r="I66" i="1"/>
  <c r="F66" i="1"/>
  <c r="G66" i="1"/>
  <c r="E67" i="1"/>
  <c r="O66" i="1"/>
  <c r="D66" i="1"/>
  <c r="N66" i="1" s="1"/>
  <c r="K66" i="1"/>
  <c r="L66" i="1" s="1"/>
  <c r="P66" i="1" s="1"/>
  <c r="C67" i="1"/>
  <c r="J67" i="1" s="1"/>
  <c r="A69" i="1"/>
  <c r="B68" i="1"/>
  <c r="L65" i="7" l="1"/>
  <c r="P65" i="7" s="1"/>
  <c r="G66" i="7"/>
  <c r="D66" i="7"/>
  <c r="N66" i="7" s="1"/>
  <c r="O66" i="7"/>
  <c r="K66" i="7"/>
  <c r="J66" i="7"/>
  <c r="L66" i="7" s="1"/>
  <c r="P66" i="7" s="1"/>
  <c r="F66" i="7"/>
  <c r="I66" i="7"/>
  <c r="H66" i="7"/>
  <c r="A69" i="7"/>
  <c r="C67" i="7"/>
  <c r="E67" i="7"/>
  <c r="A69" i="4"/>
  <c r="I66" i="3"/>
  <c r="O66" i="3"/>
  <c r="K66" i="3"/>
  <c r="J66" i="3"/>
  <c r="L66" i="3" s="1"/>
  <c r="P66" i="3" s="1"/>
  <c r="H66" i="3"/>
  <c r="G66" i="3"/>
  <c r="F66" i="3"/>
  <c r="D66" i="3"/>
  <c r="N66" i="3" s="1"/>
  <c r="E67" i="3"/>
  <c r="C67" i="3"/>
  <c r="A69" i="3"/>
  <c r="H67" i="1"/>
  <c r="I67" i="1"/>
  <c r="F67" i="1"/>
  <c r="G67" i="1"/>
  <c r="E68" i="1"/>
  <c r="O67" i="1"/>
  <c r="A70" i="1"/>
  <c r="B69" i="1"/>
  <c r="C68" i="1"/>
  <c r="J68" i="1" s="1"/>
  <c r="D67" i="1"/>
  <c r="N67" i="1" s="1"/>
  <c r="K67" i="1"/>
  <c r="L67" i="1" s="1"/>
  <c r="P67" i="1" s="1"/>
  <c r="D67" i="7" l="1"/>
  <c r="N67" i="7" s="1"/>
  <c r="O67" i="7"/>
  <c r="J67" i="7"/>
  <c r="H67" i="7"/>
  <c r="G67" i="7"/>
  <c r="F67" i="7"/>
  <c r="K67" i="7"/>
  <c r="I67" i="7"/>
  <c r="A70" i="7"/>
  <c r="E68" i="7"/>
  <c r="C68" i="7"/>
  <c r="A70" i="4"/>
  <c r="C68" i="3"/>
  <c r="E68" i="3"/>
  <c r="A70" i="3"/>
  <c r="F67" i="3"/>
  <c r="K67" i="3"/>
  <c r="J67" i="3"/>
  <c r="L67" i="3" s="1"/>
  <c r="P67" i="3" s="1"/>
  <c r="I67" i="3"/>
  <c r="O67" i="3"/>
  <c r="H67" i="3"/>
  <c r="G67" i="3"/>
  <c r="D67" i="3"/>
  <c r="N67" i="3" s="1"/>
  <c r="I68" i="1"/>
  <c r="H68" i="1"/>
  <c r="F68" i="1"/>
  <c r="G68" i="1"/>
  <c r="E69" i="1"/>
  <c r="O68" i="1"/>
  <c r="D68" i="1"/>
  <c r="N68" i="1" s="1"/>
  <c r="K68" i="1"/>
  <c r="L68" i="1" s="1"/>
  <c r="P68" i="1" s="1"/>
  <c r="C69" i="1"/>
  <c r="J69" i="1" s="1"/>
  <c r="A71" i="1"/>
  <c r="B70" i="1"/>
  <c r="L67" i="7" l="1"/>
  <c r="P67" i="7" s="1"/>
  <c r="A71" i="7"/>
  <c r="O68" i="7"/>
  <c r="H68" i="7"/>
  <c r="F68" i="7"/>
  <c r="D68" i="7"/>
  <c r="N68" i="7" s="1"/>
  <c r="K68" i="7"/>
  <c r="J68" i="7"/>
  <c r="L68" i="7" s="1"/>
  <c r="P68" i="7" s="1"/>
  <c r="I68" i="7"/>
  <c r="G68" i="7"/>
  <c r="E69" i="7"/>
  <c r="C69" i="7"/>
  <c r="A71" i="4"/>
  <c r="A71" i="3"/>
  <c r="E69" i="3"/>
  <c r="C69" i="3"/>
  <c r="J68" i="3"/>
  <c r="I68" i="3"/>
  <c r="H68" i="3"/>
  <c r="G68" i="3"/>
  <c r="F68" i="3"/>
  <c r="D68" i="3"/>
  <c r="N68" i="3" s="1"/>
  <c r="K68" i="3"/>
  <c r="O68" i="3"/>
  <c r="H69" i="1"/>
  <c r="I69" i="1"/>
  <c r="G69" i="1"/>
  <c r="F69" i="1"/>
  <c r="E70" i="1"/>
  <c r="O69" i="1"/>
  <c r="C70" i="1"/>
  <c r="J70" i="1" s="1"/>
  <c r="A72" i="1"/>
  <c r="B71" i="1"/>
  <c r="D69" i="1"/>
  <c r="N69" i="1" s="1"/>
  <c r="K69" i="1"/>
  <c r="L69" i="1" s="1"/>
  <c r="P69" i="1" s="1"/>
  <c r="L68" i="3" l="1"/>
  <c r="P68" i="3" s="1"/>
  <c r="J69" i="7"/>
  <c r="K69" i="7"/>
  <c r="F69" i="7"/>
  <c r="I69" i="7"/>
  <c r="H69" i="7"/>
  <c r="G69" i="7"/>
  <c r="D69" i="7"/>
  <c r="N69" i="7" s="1"/>
  <c r="O69" i="7"/>
  <c r="C70" i="7"/>
  <c r="E70" i="7"/>
  <c r="A72" i="7"/>
  <c r="A72" i="4"/>
  <c r="H69" i="3"/>
  <c r="G69" i="3"/>
  <c r="F69" i="3"/>
  <c r="D69" i="3"/>
  <c r="N69" i="3" s="1"/>
  <c r="K69" i="3"/>
  <c r="J69" i="3"/>
  <c r="I69" i="3"/>
  <c r="O69" i="3"/>
  <c r="E70" i="3"/>
  <c r="C70" i="3"/>
  <c r="A72" i="3"/>
  <c r="H70" i="1"/>
  <c r="I70" i="1"/>
  <c r="F70" i="1"/>
  <c r="G70" i="1"/>
  <c r="E71" i="1"/>
  <c r="O70" i="1"/>
  <c r="D70" i="1"/>
  <c r="N70" i="1" s="1"/>
  <c r="K70" i="1"/>
  <c r="L70" i="1" s="1"/>
  <c r="P70" i="1" s="1"/>
  <c r="C71" i="1"/>
  <c r="J71" i="1" s="1"/>
  <c r="A73" i="1"/>
  <c r="B72" i="1"/>
  <c r="L69" i="7" l="1"/>
  <c r="P69" i="7" s="1"/>
  <c r="L69" i="3"/>
  <c r="P69" i="3" s="1"/>
  <c r="G70" i="7"/>
  <c r="K70" i="7"/>
  <c r="J70" i="7"/>
  <c r="L70" i="7" s="1"/>
  <c r="P70" i="7" s="1"/>
  <c r="I70" i="7"/>
  <c r="D70" i="7"/>
  <c r="N70" i="7" s="1"/>
  <c r="O70" i="7"/>
  <c r="F70" i="7"/>
  <c r="H70" i="7"/>
  <c r="A73" i="7"/>
  <c r="E71" i="7"/>
  <c r="C71" i="7"/>
  <c r="A73" i="4"/>
  <c r="I70" i="3"/>
  <c r="F70" i="3"/>
  <c r="D70" i="3"/>
  <c r="N70" i="3" s="1"/>
  <c r="K70" i="3"/>
  <c r="J70" i="3"/>
  <c r="L70" i="3" s="1"/>
  <c r="P70" i="3" s="1"/>
  <c r="H70" i="3"/>
  <c r="G70" i="3"/>
  <c r="O70" i="3"/>
  <c r="C71" i="3"/>
  <c r="E71" i="3"/>
  <c r="A73" i="3"/>
  <c r="I71" i="1"/>
  <c r="H71" i="1"/>
  <c r="F71" i="1"/>
  <c r="G71" i="1"/>
  <c r="E72" i="1"/>
  <c r="O71" i="1"/>
  <c r="D71" i="1"/>
  <c r="N71" i="1" s="1"/>
  <c r="K71" i="1"/>
  <c r="L71" i="1" s="1"/>
  <c r="P71" i="1" s="1"/>
  <c r="C72" i="1"/>
  <c r="J72" i="1" s="1"/>
  <c r="A74" i="1"/>
  <c r="B73" i="1"/>
  <c r="D71" i="7" l="1"/>
  <c r="N71" i="7" s="1"/>
  <c r="I71" i="7"/>
  <c r="H71" i="7"/>
  <c r="G71" i="7"/>
  <c r="O71" i="7"/>
  <c r="F71" i="7"/>
  <c r="K71" i="7"/>
  <c r="J71" i="7"/>
  <c r="L71" i="7" s="1"/>
  <c r="P71" i="7" s="1"/>
  <c r="C72" i="7"/>
  <c r="E72" i="7"/>
  <c r="A74" i="7"/>
  <c r="A74" i="4"/>
  <c r="C72" i="3"/>
  <c r="E72" i="3"/>
  <c r="A74" i="3"/>
  <c r="F71" i="3"/>
  <c r="D71" i="3"/>
  <c r="N71" i="3" s="1"/>
  <c r="O71" i="3"/>
  <c r="K71" i="3"/>
  <c r="J71" i="3"/>
  <c r="L71" i="3" s="1"/>
  <c r="P71" i="3" s="1"/>
  <c r="I71" i="3"/>
  <c r="H71" i="3"/>
  <c r="G71" i="3"/>
  <c r="H72" i="1"/>
  <c r="I72" i="1"/>
  <c r="F72" i="1"/>
  <c r="G72" i="1"/>
  <c r="E73" i="1"/>
  <c r="O72" i="1"/>
  <c r="C73" i="1"/>
  <c r="J73" i="1" s="1"/>
  <c r="A75" i="1"/>
  <c r="B74" i="1"/>
  <c r="D72" i="1"/>
  <c r="N72" i="1" s="1"/>
  <c r="K72" i="1"/>
  <c r="L72" i="1" s="1"/>
  <c r="P72" i="1" s="1"/>
  <c r="A75" i="7" l="1"/>
  <c r="E73" i="7"/>
  <c r="C73" i="7"/>
  <c r="H72" i="7"/>
  <c r="G72" i="7"/>
  <c r="F72" i="7"/>
  <c r="D72" i="7"/>
  <c r="N72" i="7" s="1"/>
  <c r="O72" i="7"/>
  <c r="K72" i="7"/>
  <c r="J72" i="7"/>
  <c r="L72" i="7" s="1"/>
  <c r="P72" i="7" s="1"/>
  <c r="I72" i="7"/>
  <c r="A75" i="4"/>
  <c r="A75" i="3"/>
  <c r="E73" i="3"/>
  <c r="C73" i="3"/>
  <c r="O72" i="3"/>
  <c r="J72" i="3"/>
  <c r="K72" i="3"/>
  <c r="I72" i="3"/>
  <c r="F72" i="3"/>
  <c r="D72" i="3"/>
  <c r="N72" i="3" s="1"/>
  <c r="G72" i="3"/>
  <c r="H72" i="3"/>
  <c r="H73" i="1"/>
  <c r="I73" i="1"/>
  <c r="G73" i="1"/>
  <c r="F73" i="1"/>
  <c r="E74" i="1"/>
  <c r="O73" i="1"/>
  <c r="D73" i="1"/>
  <c r="N73" i="1" s="1"/>
  <c r="K73" i="1"/>
  <c r="L73" i="1" s="1"/>
  <c r="P73" i="1" s="1"/>
  <c r="C74" i="1"/>
  <c r="J74" i="1" s="1"/>
  <c r="A76" i="1"/>
  <c r="B75" i="1"/>
  <c r="L72" i="3" l="1"/>
  <c r="P72" i="3" s="1"/>
  <c r="J73" i="7"/>
  <c r="G73" i="7"/>
  <c r="F73" i="7"/>
  <c r="K73" i="7"/>
  <c r="I73" i="7"/>
  <c r="H73" i="7"/>
  <c r="D73" i="7"/>
  <c r="N73" i="7" s="1"/>
  <c r="O73" i="7"/>
  <c r="E74" i="7"/>
  <c r="C74" i="7"/>
  <c r="A76" i="7"/>
  <c r="A76" i="4"/>
  <c r="O73" i="3"/>
  <c r="K73" i="3"/>
  <c r="J73" i="3"/>
  <c r="L73" i="3" s="1"/>
  <c r="P73" i="3" s="1"/>
  <c r="D73" i="3"/>
  <c r="N73" i="3" s="1"/>
  <c r="I73" i="3"/>
  <c r="H73" i="3"/>
  <c r="G73" i="3"/>
  <c r="F73" i="3"/>
  <c r="A76" i="3"/>
  <c r="E74" i="3"/>
  <c r="C74" i="3"/>
  <c r="I74" i="1"/>
  <c r="H74" i="1"/>
  <c r="G74" i="1"/>
  <c r="F74" i="1"/>
  <c r="E75" i="1"/>
  <c r="O74" i="1"/>
  <c r="C75" i="1"/>
  <c r="J75" i="1" s="1"/>
  <c r="A77" i="1"/>
  <c r="B76" i="1"/>
  <c r="K74" i="1"/>
  <c r="L74" i="1" s="1"/>
  <c r="P74" i="1" s="1"/>
  <c r="D74" i="1"/>
  <c r="N74" i="1" s="1"/>
  <c r="L73" i="7" l="1"/>
  <c r="P73" i="7" s="1"/>
  <c r="E75" i="7"/>
  <c r="C75" i="7"/>
  <c r="A77" i="7"/>
  <c r="I74" i="7"/>
  <c r="G74" i="7"/>
  <c r="F74" i="7"/>
  <c r="D74" i="7"/>
  <c r="N74" i="7" s="1"/>
  <c r="O74" i="7"/>
  <c r="K74" i="7"/>
  <c r="J74" i="7"/>
  <c r="H74" i="7"/>
  <c r="A77" i="4"/>
  <c r="I74" i="3"/>
  <c r="K74" i="3"/>
  <c r="J74" i="3"/>
  <c r="L74" i="3" s="1"/>
  <c r="P74" i="3" s="1"/>
  <c r="H74" i="3"/>
  <c r="G74" i="3"/>
  <c r="F74" i="3"/>
  <c r="D74" i="3"/>
  <c r="N74" i="3" s="1"/>
  <c r="O74" i="3"/>
  <c r="A77" i="3"/>
  <c r="E75" i="3"/>
  <c r="C75" i="3"/>
  <c r="I75" i="1"/>
  <c r="H75" i="1"/>
  <c r="F75" i="1"/>
  <c r="G75" i="1"/>
  <c r="E76" i="1"/>
  <c r="O75" i="1"/>
  <c r="D75" i="1"/>
  <c r="N75" i="1" s="1"/>
  <c r="K75" i="1"/>
  <c r="L75" i="1" s="1"/>
  <c r="P75" i="1" s="1"/>
  <c r="C76" i="1"/>
  <c r="J76" i="1" s="1"/>
  <c r="A78" i="1"/>
  <c r="B77" i="1"/>
  <c r="L74" i="7" l="1"/>
  <c r="P74" i="7" s="1"/>
  <c r="F75" i="7"/>
  <c r="D75" i="7"/>
  <c r="N75" i="7" s="1"/>
  <c r="G75" i="7"/>
  <c r="K75" i="7"/>
  <c r="J75" i="7"/>
  <c r="L75" i="7" s="1"/>
  <c r="P75" i="7" s="1"/>
  <c r="I75" i="7"/>
  <c r="H75" i="7"/>
  <c r="O75" i="7"/>
  <c r="C76" i="7"/>
  <c r="E76" i="7"/>
  <c r="A78" i="7"/>
  <c r="A78" i="4"/>
  <c r="A78" i="3"/>
  <c r="F75" i="3"/>
  <c r="J75" i="3"/>
  <c r="I75" i="3"/>
  <c r="H75" i="3"/>
  <c r="G75" i="3"/>
  <c r="O75" i="3"/>
  <c r="K75" i="3"/>
  <c r="D75" i="3"/>
  <c r="N75" i="3" s="1"/>
  <c r="C76" i="3"/>
  <c r="E76" i="3"/>
  <c r="I76" i="1"/>
  <c r="H76" i="1"/>
  <c r="F76" i="1"/>
  <c r="G76" i="1"/>
  <c r="E77" i="1"/>
  <c r="O76" i="1"/>
  <c r="C77" i="1"/>
  <c r="J77" i="1" s="1"/>
  <c r="A79" i="1"/>
  <c r="B78" i="1"/>
  <c r="D76" i="1"/>
  <c r="N76" i="1" s="1"/>
  <c r="K76" i="1"/>
  <c r="L76" i="1" s="1"/>
  <c r="P76" i="1" s="1"/>
  <c r="L75" i="3" l="1"/>
  <c r="P75" i="3" s="1"/>
  <c r="O76" i="7"/>
  <c r="G76" i="7"/>
  <c r="F76" i="7"/>
  <c r="K76" i="7"/>
  <c r="J76" i="7"/>
  <c r="L76" i="7" s="1"/>
  <c r="P76" i="7" s="1"/>
  <c r="I76" i="7"/>
  <c r="H76" i="7"/>
  <c r="D76" i="7"/>
  <c r="N76" i="7" s="1"/>
  <c r="A79" i="7"/>
  <c r="C77" i="7"/>
  <c r="E77" i="7"/>
  <c r="A79" i="4"/>
  <c r="O76" i="3"/>
  <c r="I76" i="3"/>
  <c r="H76" i="3"/>
  <c r="G76" i="3"/>
  <c r="F76" i="3"/>
  <c r="D76" i="3"/>
  <c r="N76" i="3" s="1"/>
  <c r="K76" i="3"/>
  <c r="J76" i="3"/>
  <c r="A79" i="3"/>
  <c r="E77" i="3"/>
  <c r="C77" i="3"/>
  <c r="I77" i="1"/>
  <c r="H77" i="1"/>
  <c r="F77" i="1"/>
  <c r="G77" i="1"/>
  <c r="E78" i="1"/>
  <c r="O77" i="1"/>
  <c r="C78" i="1"/>
  <c r="J78" i="1" s="1"/>
  <c r="A80" i="1"/>
  <c r="B79" i="1"/>
  <c r="D77" i="1"/>
  <c r="N77" i="1" s="1"/>
  <c r="K77" i="1"/>
  <c r="L77" i="1" s="1"/>
  <c r="P77" i="1" s="1"/>
  <c r="L76" i="3" l="1"/>
  <c r="P76" i="3" s="1"/>
  <c r="K77" i="7"/>
  <c r="J77" i="7"/>
  <c r="L77" i="7" s="1"/>
  <c r="P77" i="7" s="1"/>
  <c r="I77" i="7"/>
  <c r="H77" i="7"/>
  <c r="G77" i="7"/>
  <c r="F77" i="7"/>
  <c r="O77" i="7"/>
  <c r="D77" i="7"/>
  <c r="N77" i="7" s="1"/>
  <c r="A80" i="7"/>
  <c r="C78" i="7"/>
  <c r="E78" i="7"/>
  <c r="A80" i="4"/>
  <c r="K77" i="3"/>
  <c r="H77" i="3"/>
  <c r="G77" i="3"/>
  <c r="F77" i="3"/>
  <c r="D77" i="3"/>
  <c r="N77" i="3" s="1"/>
  <c r="O77" i="3"/>
  <c r="J77" i="3"/>
  <c r="L77" i="3" s="1"/>
  <c r="P77" i="3" s="1"/>
  <c r="I77" i="3"/>
  <c r="E78" i="3"/>
  <c r="C78" i="3"/>
  <c r="A80" i="3"/>
  <c r="H78" i="1"/>
  <c r="I78" i="1"/>
  <c r="F78" i="1"/>
  <c r="G78" i="1"/>
  <c r="E79" i="1"/>
  <c r="O78" i="1"/>
  <c r="D78" i="1"/>
  <c r="N78" i="1" s="1"/>
  <c r="K78" i="1"/>
  <c r="L78" i="1" s="1"/>
  <c r="P78" i="1" s="1"/>
  <c r="C79" i="1"/>
  <c r="J79" i="1" s="1"/>
  <c r="A81" i="1"/>
  <c r="B80" i="1"/>
  <c r="I78" i="7" l="1"/>
  <c r="H78" i="7"/>
  <c r="G78" i="7"/>
  <c r="F78" i="7"/>
  <c r="K78" i="7"/>
  <c r="J78" i="7"/>
  <c r="L78" i="7" s="1"/>
  <c r="P78" i="7" s="1"/>
  <c r="D78" i="7"/>
  <c r="N78" i="7" s="1"/>
  <c r="O78" i="7"/>
  <c r="A81" i="7"/>
  <c r="E79" i="7"/>
  <c r="C79" i="7"/>
  <c r="A81" i="4"/>
  <c r="E79" i="3"/>
  <c r="C79" i="3"/>
  <c r="A81" i="3"/>
  <c r="I78" i="3"/>
  <c r="H78" i="3"/>
  <c r="G78" i="3"/>
  <c r="J78" i="3"/>
  <c r="F78" i="3"/>
  <c r="D78" i="3"/>
  <c r="N78" i="3" s="1"/>
  <c r="O78" i="3"/>
  <c r="K78" i="3"/>
  <c r="I79" i="1"/>
  <c r="H79" i="1"/>
  <c r="F79" i="1"/>
  <c r="G79" i="1"/>
  <c r="E80" i="1"/>
  <c r="O79" i="1"/>
  <c r="C80" i="1"/>
  <c r="J80" i="1" s="1"/>
  <c r="A82" i="1"/>
  <c r="B81" i="1"/>
  <c r="D79" i="1"/>
  <c r="N79" i="1" s="1"/>
  <c r="K79" i="1"/>
  <c r="L79" i="1" s="1"/>
  <c r="P79" i="1" s="1"/>
  <c r="L78" i="3" l="1"/>
  <c r="P78" i="3" s="1"/>
  <c r="F79" i="7"/>
  <c r="D79" i="7"/>
  <c r="N79" i="7" s="1"/>
  <c r="O79" i="7"/>
  <c r="H79" i="7"/>
  <c r="K79" i="7"/>
  <c r="J79" i="7"/>
  <c r="L79" i="7" s="1"/>
  <c r="P79" i="7" s="1"/>
  <c r="I79" i="7"/>
  <c r="G79" i="7"/>
  <c r="C80" i="7"/>
  <c r="E80" i="7"/>
  <c r="A82" i="7"/>
  <c r="A82" i="4"/>
  <c r="C80" i="3"/>
  <c r="E80" i="3"/>
  <c r="A82" i="3"/>
  <c r="F79" i="3"/>
  <c r="D79" i="3"/>
  <c r="N79" i="3" s="1"/>
  <c r="J79" i="3"/>
  <c r="I79" i="3"/>
  <c r="H79" i="3"/>
  <c r="G79" i="3"/>
  <c r="O79" i="3"/>
  <c r="K79" i="3"/>
  <c r="H80" i="1"/>
  <c r="I80" i="1"/>
  <c r="F80" i="1"/>
  <c r="G80" i="1"/>
  <c r="E81" i="1"/>
  <c r="O80" i="1"/>
  <c r="C81" i="1"/>
  <c r="J81" i="1" s="1"/>
  <c r="A83" i="1"/>
  <c r="B82" i="1"/>
  <c r="D80" i="1"/>
  <c r="N80" i="1" s="1"/>
  <c r="K80" i="1"/>
  <c r="L80" i="1" s="1"/>
  <c r="P80" i="1" s="1"/>
  <c r="L79" i="3" l="1"/>
  <c r="P79" i="3" s="1"/>
  <c r="A83" i="7"/>
  <c r="O80" i="7"/>
  <c r="I80" i="7"/>
  <c r="G80" i="7"/>
  <c r="F80" i="7"/>
  <c r="D80" i="7"/>
  <c r="N80" i="7" s="1"/>
  <c r="K80" i="7"/>
  <c r="J80" i="7"/>
  <c r="L80" i="7" s="1"/>
  <c r="P80" i="7" s="1"/>
  <c r="H80" i="7"/>
  <c r="C81" i="7"/>
  <c r="E81" i="7"/>
  <c r="A83" i="4"/>
  <c r="E81" i="3"/>
  <c r="C81" i="3"/>
  <c r="A83" i="3"/>
  <c r="O80" i="3"/>
  <c r="J80" i="3"/>
  <c r="I80" i="3"/>
  <c r="H80" i="3"/>
  <c r="G80" i="3"/>
  <c r="F80" i="3"/>
  <c r="D80" i="3"/>
  <c r="N80" i="3" s="1"/>
  <c r="K80" i="3"/>
  <c r="H81" i="1"/>
  <c r="I81" i="1"/>
  <c r="F81" i="1"/>
  <c r="G81" i="1"/>
  <c r="E82" i="1"/>
  <c r="O81" i="1"/>
  <c r="C82" i="1"/>
  <c r="J82" i="1" s="1"/>
  <c r="A84" i="1"/>
  <c r="B83" i="1"/>
  <c r="K81" i="1"/>
  <c r="L81" i="1" s="1"/>
  <c r="P81" i="1" s="1"/>
  <c r="D81" i="1"/>
  <c r="N81" i="1" s="1"/>
  <c r="L80" i="3" l="1"/>
  <c r="P80" i="3" s="1"/>
  <c r="K81" i="7"/>
  <c r="J81" i="7"/>
  <c r="L81" i="7" s="1"/>
  <c r="P81" i="7" s="1"/>
  <c r="I81" i="7"/>
  <c r="D81" i="7"/>
  <c r="N81" i="7" s="1"/>
  <c r="O81" i="7"/>
  <c r="H81" i="7"/>
  <c r="G81" i="7"/>
  <c r="F81" i="7"/>
  <c r="A84" i="7"/>
  <c r="E82" i="7"/>
  <c r="C82" i="7"/>
  <c r="A84" i="4"/>
  <c r="E82" i="3"/>
  <c r="C82" i="3"/>
  <c r="A84" i="3"/>
  <c r="K81" i="3"/>
  <c r="J81" i="3"/>
  <c r="L81" i="3" s="1"/>
  <c r="P81" i="3" s="1"/>
  <c r="I81" i="3"/>
  <c r="H81" i="3"/>
  <c r="G81" i="3"/>
  <c r="O81" i="3"/>
  <c r="F81" i="3"/>
  <c r="D81" i="3"/>
  <c r="N81" i="3" s="1"/>
  <c r="H82" i="1"/>
  <c r="I82" i="1"/>
  <c r="G82" i="1"/>
  <c r="F82" i="1"/>
  <c r="E83" i="1"/>
  <c r="O82" i="1"/>
  <c r="D82" i="1"/>
  <c r="N82" i="1" s="1"/>
  <c r="K82" i="1"/>
  <c r="L82" i="1" s="1"/>
  <c r="P82" i="1" s="1"/>
  <c r="C83" i="1"/>
  <c r="J83" i="1" s="1"/>
  <c r="A85" i="1"/>
  <c r="B84" i="1"/>
  <c r="I82" i="7" l="1"/>
  <c r="H82" i="7"/>
  <c r="G82" i="7"/>
  <c r="F82" i="7"/>
  <c r="D82" i="7"/>
  <c r="N82" i="7" s="1"/>
  <c r="O82" i="7"/>
  <c r="K82" i="7"/>
  <c r="J82" i="7"/>
  <c r="L82" i="7" s="1"/>
  <c r="P82" i="7" s="1"/>
  <c r="E83" i="7"/>
  <c r="C83" i="7"/>
  <c r="A85" i="7"/>
  <c r="A85" i="4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E83" i="3"/>
  <c r="C83" i="3"/>
  <c r="A85" i="3"/>
  <c r="I82" i="3"/>
  <c r="H82" i="3"/>
  <c r="G82" i="3"/>
  <c r="K82" i="3"/>
  <c r="J82" i="3"/>
  <c r="F82" i="3"/>
  <c r="D82" i="3"/>
  <c r="N82" i="3" s="1"/>
  <c r="O82" i="3"/>
  <c r="I83" i="1"/>
  <c r="H83" i="1"/>
  <c r="G83" i="1"/>
  <c r="F83" i="1"/>
  <c r="E84" i="1"/>
  <c r="O83" i="1"/>
  <c r="D83" i="1"/>
  <c r="N83" i="1" s="1"/>
  <c r="K83" i="1"/>
  <c r="L83" i="1" s="1"/>
  <c r="P83" i="1" s="1"/>
  <c r="C84" i="1"/>
  <c r="J84" i="1" s="1"/>
  <c r="A86" i="1"/>
  <c r="B85" i="1"/>
  <c r="L82" i="3" l="1"/>
  <c r="P82" i="3" s="1"/>
  <c r="A86" i="7"/>
  <c r="C84" i="7"/>
  <c r="E84" i="7"/>
  <c r="F83" i="7"/>
  <c r="D83" i="7"/>
  <c r="N83" i="7" s="1"/>
  <c r="J83" i="7"/>
  <c r="I83" i="7"/>
  <c r="H83" i="7"/>
  <c r="O83" i="7"/>
  <c r="K83" i="7"/>
  <c r="G83" i="7"/>
  <c r="A86" i="3"/>
  <c r="C84" i="3"/>
  <c r="E84" i="3"/>
  <c r="F83" i="3"/>
  <c r="D83" i="3"/>
  <c r="N83" i="3" s="1"/>
  <c r="K83" i="3"/>
  <c r="J83" i="3"/>
  <c r="L83" i="3" s="1"/>
  <c r="P83" i="3" s="1"/>
  <c r="I83" i="3"/>
  <c r="H83" i="3"/>
  <c r="G83" i="3"/>
  <c r="O83" i="3"/>
  <c r="H84" i="1"/>
  <c r="I84" i="1"/>
  <c r="F84" i="1"/>
  <c r="G84" i="1"/>
  <c r="E85" i="1"/>
  <c r="O84" i="1"/>
  <c r="C85" i="1"/>
  <c r="J85" i="1" s="1"/>
  <c r="A87" i="1"/>
  <c r="B86" i="1"/>
  <c r="D84" i="1"/>
  <c r="N84" i="1" s="1"/>
  <c r="K84" i="1"/>
  <c r="L84" i="1" s="1"/>
  <c r="P84" i="1" s="1"/>
  <c r="L83" i="7" l="1"/>
  <c r="P83" i="7" s="1"/>
  <c r="O84" i="7"/>
  <c r="K84" i="7"/>
  <c r="J84" i="7"/>
  <c r="L84" i="7" s="1"/>
  <c r="P84" i="7" s="1"/>
  <c r="I84" i="7"/>
  <c r="F84" i="7"/>
  <c r="D84" i="7"/>
  <c r="N84" i="7" s="1"/>
  <c r="H84" i="7"/>
  <c r="G84" i="7"/>
  <c r="E85" i="7"/>
  <c r="C85" i="7"/>
  <c r="A87" i="7"/>
  <c r="O84" i="3"/>
  <c r="K84" i="3"/>
  <c r="J84" i="3"/>
  <c r="L84" i="3" s="1"/>
  <c r="P84" i="3" s="1"/>
  <c r="I84" i="3"/>
  <c r="H84" i="3"/>
  <c r="G84" i="3"/>
  <c r="F84" i="3"/>
  <c r="D84" i="3"/>
  <c r="N84" i="3" s="1"/>
  <c r="A87" i="3"/>
  <c r="I85" i="1"/>
  <c r="H85" i="1"/>
  <c r="G85" i="1"/>
  <c r="F85" i="1"/>
  <c r="E86" i="1"/>
  <c r="O85" i="1"/>
  <c r="C86" i="1"/>
  <c r="J86" i="1" s="1"/>
  <c r="A88" i="1"/>
  <c r="B87" i="1"/>
  <c r="D85" i="1"/>
  <c r="N85" i="1" s="1"/>
  <c r="K85" i="1"/>
  <c r="L85" i="1" s="1"/>
  <c r="P85" i="1" s="1"/>
  <c r="W2" i="3" l="1" a="1"/>
  <c r="S2" i="3" a="1"/>
  <c r="K85" i="7"/>
  <c r="J85" i="7"/>
  <c r="L85" i="7" s="1"/>
  <c r="P85" i="7" s="1"/>
  <c r="I85" i="7"/>
  <c r="O85" i="7"/>
  <c r="F85" i="7"/>
  <c r="H85" i="7"/>
  <c r="G85" i="7"/>
  <c r="D85" i="7"/>
  <c r="N85" i="7" s="1"/>
  <c r="A88" i="7"/>
  <c r="E86" i="7"/>
  <c r="C86" i="7"/>
  <c r="A88" i="3"/>
  <c r="I86" i="1"/>
  <c r="H86" i="1"/>
  <c r="G86" i="1"/>
  <c r="F86" i="1"/>
  <c r="E87" i="1"/>
  <c r="O86" i="1"/>
  <c r="C87" i="1"/>
  <c r="J87" i="1" s="1"/>
  <c r="A89" i="1"/>
  <c r="B88" i="1"/>
  <c r="D86" i="1"/>
  <c r="N86" i="1" s="1"/>
  <c r="K86" i="1"/>
  <c r="L86" i="1" s="1"/>
  <c r="P86" i="1" s="1"/>
  <c r="U9" i="3" a="1"/>
  <c r="U7" i="3" a="1"/>
  <c r="Y6" i="3" a="1"/>
  <c r="U3" i="3" a="1"/>
  <c r="Y9" i="3" a="1"/>
  <c r="U6" i="3" a="1"/>
  <c r="Y5" i="3" a="1"/>
  <c r="U4" i="3" a="1"/>
  <c r="U10" i="3" a="1"/>
  <c r="Y7" i="3" a="1"/>
  <c r="U5" i="3" a="1"/>
  <c r="Y8" i="3" a="1"/>
  <c r="Y4" i="3" a="1"/>
  <c r="Y10" i="3" a="1"/>
  <c r="U8" i="3" a="1"/>
  <c r="Y3" i="3" a="1"/>
  <c r="Y9" i="3" l="1"/>
  <c r="Y6" i="3"/>
  <c r="Y10" i="3"/>
  <c r="Y4" i="3"/>
  <c r="Y8" i="3"/>
  <c r="Y5" i="3"/>
  <c r="Y7" i="3"/>
  <c r="Y3" i="3"/>
  <c r="U10" i="3"/>
  <c r="U4" i="3"/>
  <c r="U8" i="3"/>
  <c r="U7" i="3"/>
  <c r="U6" i="3"/>
  <c r="U5" i="3"/>
  <c r="U9" i="3"/>
  <c r="U3" i="3"/>
  <c r="B36" i="2"/>
  <c r="B31" i="2"/>
  <c r="B30" i="2"/>
  <c r="B34" i="2"/>
  <c r="B35" i="2"/>
  <c r="B29" i="2"/>
  <c r="B32" i="2"/>
  <c r="S2" i="3"/>
  <c r="B33" i="2"/>
  <c r="W2" i="3"/>
  <c r="B41" i="2"/>
  <c r="B45" i="2"/>
  <c r="B44" i="2"/>
  <c r="B43" i="2"/>
  <c r="B42" i="2"/>
  <c r="B40" i="2"/>
  <c r="B39" i="2"/>
  <c r="B38" i="2"/>
  <c r="E87" i="7"/>
  <c r="C87" i="7"/>
  <c r="A89" i="7"/>
  <c r="I86" i="7"/>
  <c r="H86" i="7"/>
  <c r="G86" i="7"/>
  <c r="F86" i="7"/>
  <c r="K86" i="7"/>
  <c r="D86" i="7"/>
  <c r="N86" i="7" s="1"/>
  <c r="O86" i="7"/>
  <c r="J86" i="7"/>
  <c r="L86" i="7" s="1"/>
  <c r="P86" i="7" s="1"/>
  <c r="A89" i="3"/>
  <c r="I87" i="1"/>
  <c r="H87" i="1"/>
  <c r="F87" i="1"/>
  <c r="G87" i="1"/>
  <c r="E88" i="1"/>
  <c r="O87" i="1"/>
  <c r="C88" i="1"/>
  <c r="J88" i="1" s="1"/>
  <c r="A90" i="1"/>
  <c r="B89" i="1"/>
  <c r="D87" i="1"/>
  <c r="N87" i="1" s="1"/>
  <c r="K87" i="1"/>
  <c r="L87" i="1" s="1"/>
  <c r="P87" i="1" s="1"/>
  <c r="A90" i="7" l="1"/>
  <c r="C88" i="7"/>
  <c r="E88" i="7"/>
  <c r="F87" i="7"/>
  <c r="D87" i="7"/>
  <c r="N87" i="7" s="1"/>
  <c r="J87" i="7"/>
  <c r="I87" i="7"/>
  <c r="H87" i="7"/>
  <c r="G87" i="7"/>
  <c r="O87" i="7"/>
  <c r="K87" i="7"/>
  <c r="Q11" i="2"/>
  <c r="Q6" i="2"/>
  <c r="Q5" i="2"/>
  <c r="Q4" i="2"/>
  <c r="Q12" i="2"/>
  <c r="Q10" i="2"/>
  <c r="Q13" i="2"/>
  <c r="Q3" i="2"/>
  <c r="Q9" i="2"/>
  <c r="A90" i="3"/>
  <c r="I88" i="1"/>
  <c r="H88" i="1"/>
  <c r="G88" i="1"/>
  <c r="F88" i="1"/>
  <c r="E89" i="1"/>
  <c r="O88" i="1"/>
  <c r="D88" i="1"/>
  <c r="N88" i="1" s="1"/>
  <c r="K88" i="1"/>
  <c r="L88" i="1" s="1"/>
  <c r="P88" i="1" s="1"/>
  <c r="C89" i="1"/>
  <c r="J89" i="1" s="1"/>
  <c r="A91" i="1"/>
  <c r="B90" i="1"/>
  <c r="L87" i="7" l="1"/>
  <c r="P87" i="7" s="1"/>
  <c r="AA11" i="2"/>
  <c r="Z11" i="2"/>
  <c r="Y11" i="2"/>
  <c r="X11" i="2"/>
  <c r="W11" i="2"/>
  <c r="AA13" i="2"/>
  <c r="Z13" i="2"/>
  <c r="Y13" i="2"/>
  <c r="X13" i="2"/>
  <c r="W13" i="2"/>
  <c r="W10" i="2"/>
  <c r="AA10" i="2"/>
  <c r="Z10" i="2"/>
  <c r="Y10" i="2"/>
  <c r="X10" i="2"/>
  <c r="W12" i="2"/>
  <c r="AA12" i="2"/>
  <c r="Z12" i="2"/>
  <c r="Y12" i="2"/>
  <c r="X12" i="2"/>
  <c r="R13" i="2"/>
  <c r="U13" i="2"/>
  <c r="V13" i="2" s="1"/>
  <c r="R12" i="2"/>
  <c r="U12" i="2"/>
  <c r="V12" i="2" s="1"/>
  <c r="R10" i="2"/>
  <c r="U10" i="2"/>
  <c r="V10" i="2" s="1"/>
  <c r="R11" i="2"/>
  <c r="U11" i="2"/>
  <c r="V11" i="2" s="1"/>
  <c r="AA9" i="2"/>
  <c r="U9" i="2"/>
  <c r="V9" i="2" s="1"/>
  <c r="Y9" i="2"/>
  <c r="Z9" i="2"/>
  <c r="W9" i="2"/>
  <c r="X9" i="2"/>
  <c r="R9" i="2"/>
  <c r="AA3" i="2"/>
  <c r="Z3" i="2"/>
  <c r="Y3" i="2"/>
  <c r="X3" i="2"/>
  <c r="W3" i="2"/>
  <c r="Y4" i="2"/>
  <c r="X4" i="2"/>
  <c r="W4" i="2"/>
  <c r="AA4" i="2"/>
  <c r="Z4" i="2"/>
  <c r="AA6" i="2"/>
  <c r="Y6" i="2"/>
  <c r="X6" i="2"/>
  <c r="W6" i="2"/>
  <c r="Z6" i="2"/>
  <c r="Y5" i="2"/>
  <c r="X5" i="2"/>
  <c r="W5" i="2"/>
  <c r="AA5" i="2"/>
  <c r="Z5" i="2"/>
  <c r="R3" i="2"/>
  <c r="U3" i="2"/>
  <c r="V3" i="2" s="1"/>
  <c r="R5" i="2"/>
  <c r="U5" i="2"/>
  <c r="V5" i="2" s="1"/>
  <c r="R4" i="2"/>
  <c r="U4" i="2"/>
  <c r="V4" i="2" s="1"/>
  <c r="R6" i="2"/>
  <c r="U6" i="2"/>
  <c r="V6" i="2" s="1"/>
  <c r="Q2" i="2"/>
  <c r="AA2" i="2" s="1"/>
  <c r="O88" i="7"/>
  <c r="G88" i="7"/>
  <c r="F88" i="7"/>
  <c r="K88" i="7"/>
  <c r="J88" i="7"/>
  <c r="L88" i="7" s="1"/>
  <c r="P88" i="7" s="1"/>
  <c r="I88" i="7"/>
  <c r="H88" i="7"/>
  <c r="D88" i="7"/>
  <c r="N88" i="7" s="1"/>
  <c r="A91" i="7"/>
  <c r="E89" i="7"/>
  <c r="C89" i="7"/>
  <c r="A91" i="3"/>
  <c r="I89" i="1"/>
  <c r="H89" i="1"/>
  <c r="F89" i="1"/>
  <c r="G89" i="1"/>
  <c r="E90" i="1"/>
  <c r="O89" i="1"/>
  <c r="D89" i="1"/>
  <c r="N89" i="1" s="1"/>
  <c r="K89" i="1"/>
  <c r="L89" i="1" s="1"/>
  <c r="P89" i="1" s="1"/>
  <c r="A92" i="1"/>
  <c r="B91" i="1"/>
  <c r="C90" i="1"/>
  <c r="J90" i="1" s="1"/>
  <c r="Y2" i="2" l="1"/>
  <c r="Z2" i="2"/>
  <c r="W2" i="2"/>
  <c r="X2" i="2"/>
  <c r="R2" i="2"/>
  <c r="U2" i="2"/>
  <c r="V2" i="2" s="1"/>
  <c r="A92" i="7"/>
  <c r="C90" i="7"/>
  <c r="E90" i="7"/>
  <c r="K89" i="7"/>
  <c r="J89" i="7"/>
  <c r="I89" i="7"/>
  <c r="H89" i="7"/>
  <c r="G89" i="7"/>
  <c r="F89" i="7"/>
  <c r="D89" i="7"/>
  <c r="N89" i="7" s="1"/>
  <c r="O89" i="7"/>
  <c r="A92" i="3"/>
  <c r="H90" i="1"/>
  <c r="I90" i="1"/>
  <c r="F90" i="1"/>
  <c r="G90" i="1"/>
  <c r="E91" i="1"/>
  <c r="O90" i="1"/>
  <c r="D90" i="1"/>
  <c r="N90" i="1" s="1"/>
  <c r="K90" i="1"/>
  <c r="L90" i="1" s="1"/>
  <c r="P90" i="1" s="1"/>
  <c r="C91" i="1"/>
  <c r="J91" i="1" s="1"/>
  <c r="A93" i="1"/>
  <c r="B92" i="1"/>
  <c r="L89" i="7" l="1"/>
  <c r="P89" i="7" s="1"/>
  <c r="I90" i="7"/>
  <c r="H90" i="7"/>
  <c r="G90" i="7"/>
  <c r="F90" i="7"/>
  <c r="K90" i="7"/>
  <c r="O90" i="7"/>
  <c r="J90" i="7"/>
  <c r="L90" i="7" s="1"/>
  <c r="P90" i="7" s="1"/>
  <c r="D90" i="7"/>
  <c r="N90" i="7" s="1"/>
  <c r="E91" i="7"/>
  <c r="C91" i="7"/>
  <c r="A93" i="7"/>
  <c r="A93" i="3"/>
  <c r="I91" i="1"/>
  <c r="H91" i="1"/>
  <c r="F91" i="1"/>
  <c r="G91" i="1"/>
  <c r="E92" i="1"/>
  <c r="O91" i="1"/>
  <c r="D91" i="1"/>
  <c r="N91" i="1" s="1"/>
  <c r="K91" i="1"/>
  <c r="L91" i="1" s="1"/>
  <c r="P91" i="1" s="1"/>
  <c r="C92" i="1"/>
  <c r="J92" i="1" s="1"/>
  <c r="A94" i="1"/>
  <c r="B93" i="1"/>
  <c r="C92" i="7" l="1"/>
  <c r="E92" i="7"/>
  <c r="A94" i="7"/>
  <c r="F91" i="7"/>
  <c r="D91" i="7"/>
  <c r="N91" i="7" s="1"/>
  <c r="O91" i="7"/>
  <c r="H91" i="7"/>
  <c r="K91" i="7"/>
  <c r="J91" i="7"/>
  <c r="L91" i="7" s="1"/>
  <c r="P91" i="7" s="1"/>
  <c r="I91" i="7"/>
  <c r="G91" i="7"/>
  <c r="A94" i="3"/>
  <c r="H92" i="1"/>
  <c r="I92" i="1"/>
  <c r="F92" i="1"/>
  <c r="G92" i="1"/>
  <c r="E93" i="1"/>
  <c r="O92" i="1"/>
  <c r="D92" i="1"/>
  <c r="N92" i="1" s="1"/>
  <c r="K92" i="1"/>
  <c r="L92" i="1" s="1"/>
  <c r="P92" i="1" s="1"/>
  <c r="C93" i="1"/>
  <c r="J93" i="1" s="1"/>
  <c r="A95" i="1"/>
  <c r="B94" i="1"/>
  <c r="A95" i="7" l="1"/>
  <c r="C93" i="7"/>
  <c r="E93" i="7"/>
  <c r="O92" i="7"/>
  <c r="I92" i="7"/>
  <c r="K92" i="7"/>
  <c r="J92" i="7"/>
  <c r="L92" i="7" s="1"/>
  <c r="P92" i="7" s="1"/>
  <c r="H92" i="7"/>
  <c r="G92" i="7"/>
  <c r="F92" i="7"/>
  <c r="D92" i="7"/>
  <c r="N92" i="7" s="1"/>
  <c r="A95" i="3"/>
  <c r="H93" i="1"/>
  <c r="I93" i="1"/>
  <c r="F93" i="1"/>
  <c r="G93" i="1"/>
  <c r="E94" i="1"/>
  <c r="O93" i="1"/>
  <c r="C94" i="1"/>
  <c r="J94" i="1" s="1"/>
  <c r="A96" i="1"/>
  <c r="B95" i="1"/>
  <c r="D93" i="1"/>
  <c r="N93" i="1" s="1"/>
  <c r="K93" i="1"/>
  <c r="L93" i="1" s="1"/>
  <c r="P93" i="1" s="1"/>
  <c r="K93" i="7" l="1"/>
  <c r="J93" i="7"/>
  <c r="L93" i="7" s="1"/>
  <c r="P93" i="7" s="1"/>
  <c r="I93" i="7"/>
  <c r="D93" i="7"/>
  <c r="N93" i="7" s="1"/>
  <c r="O93" i="7"/>
  <c r="G93" i="7"/>
  <c r="H93" i="7"/>
  <c r="F93" i="7"/>
  <c r="A96" i="7"/>
  <c r="E94" i="7"/>
  <c r="C94" i="7"/>
  <c r="A96" i="3"/>
  <c r="I94" i="1"/>
  <c r="H94" i="1"/>
  <c r="F94" i="1"/>
  <c r="G94" i="1"/>
  <c r="E95" i="1"/>
  <c r="O94" i="1"/>
  <c r="D94" i="1"/>
  <c r="N94" i="1" s="1"/>
  <c r="K94" i="1"/>
  <c r="L94" i="1" s="1"/>
  <c r="P94" i="1" s="1"/>
  <c r="C95" i="1"/>
  <c r="J95" i="1" s="1"/>
  <c r="A97" i="1"/>
  <c r="B96" i="1"/>
  <c r="E95" i="7" l="1"/>
  <c r="C95" i="7"/>
  <c r="A97" i="7"/>
  <c r="I94" i="7"/>
  <c r="H94" i="7"/>
  <c r="G94" i="7"/>
  <c r="F94" i="7"/>
  <c r="D94" i="7"/>
  <c r="N94" i="7" s="1"/>
  <c r="K94" i="7"/>
  <c r="J94" i="7"/>
  <c r="L94" i="7" s="1"/>
  <c r="P94" i="7" s="1"/>
  <c r="O94" i="7"/>
  <c r="A97" i="3"/>
  <c r="I95" i="1"/>
  <c r="H95" i="1"/>
  <c r="G95" i="1"/>
  <c r="F95" i="1"/>
  <c r="E96" i="1"/>
  <c r="O95" i="1"/>
  <c r="C96" i="1"/>
  <c r="J96" i="1" s="1"/>
  <c r="A98" i="1"/>
  <c r="B97" i="1"/>
  <c r="D95" i="1"/>
  <c r="N95" i="1" s="1"/>
  <c r="K95" i="1"/>
  <c r="L95" i="1" s="1"/>
  <c r="P95" i="1" s="1"/>
  <c r="C96" i="7" l="1"/>
  <c r="E96" i="7"/>
  <c r="A98" i="7"/>
  <c r="F95" i="7"/>
  <c r="D95" i="7"/>
  <c r="N95" i="7" s="1"/>
  <c r="J95" i="7"/>
  <c r="I95" i="7"/>
  <c r="H95" i="7"/>
  <c r="G95" i="7"/>
  <c r="O95" i="7"/>
  <c r="K95" i="7"/>
  <c r="A98" i="3"/>
  <c r="H96" i="1"/>
  <c r="I96" i="1"/>
  <c r="F96" i="1"/>
  <c r="G96" i="1"/>
  <c r="E97" i="1"/>
  <c r="O96" i="1"/>
  <c r="C97" i="1"/>
  <c r="J97" i="1" s="1"/>
  <c r="A99" i="1"/>
  <c r="B98" i="1"/>
  <c r="D96" i="1"/>
  <c r="N96" i="1" s="1"/>
  <c r="K96" i="1"/>
  <c r="L96" i="1" s="1"/>
  <c r="P96" i="1" s="1"/>
  <c r="L95" i="7" l="1"/>
  <c r="P95" i="7" s="1"/>
  <c r="C97" i="7"/>
  <c r="E97" i="7"/>
  <c r="A99" i="7"/>
  <c r="O96" i="7"/>
  <c r="K96" i="7"/>
  <c r="J96" i="7"/>
  <c r="L96" i="7" s="1"/>
  <c r="P96" i="7" s="1"/>
  <c r="I96" i="7"/>
  <c r="H96" i="7"/>
  <c r="G96" i="7"/>
  <c r="F96" i="7"/>
  <c r="D96" i="7"/>
  <c r="N96" i="7" s="1"/>
  <c r="A99" i="3"/>
  <c r="I97" i="1"/>
  <c r="H97" i="1"/>
  <c r="G97" i="1"/>
  <c r="F97" i="1"/>
  <c r="E98" i="1"/>
  <c r="O97" i="1"/>
  <c r="C98" i="1"/>
  <c r="J98" i="1" s="1"/>
  <c r="A100" i="1"/>
  <c r="B99" i="1"/>
  <c r="D97" i="1"/>
  <c r="N97" i="1" s="1"/>
  <c r="K97" i="1"/>
  <c r="L97" i="1" s="1"/>
  <c r="P97" i="1" s="1"/>
  <c r="E98" i="7" l="1"/>
  <c r="C98" i="7"/>
  <c r="A100" i="7"/>
  <c r="K97" i="7"/>
  <c r="J97" i="7"/>
  <c r="I97" i="7"/>
  <c r="O97" i="7"/>
  <c r="F97" i="7"/>
  <c r="D97" i="7"/>
  <c r="N97" i="7" s="1"/>
  <c r="H97" i="7"/>
  <c r="G97" i="7"/>
  <c r="A100" i="3"/>
  <c r="I98" i="1"/>
  <c r="H98" i="1"/>
  <c r="G98" i="1"/>
  <c r="F98" i="1"/>
  <c r="E99" i="1"/>
  <c r="O98" i="1"/>
  <c r="C99" i="1"/>
  <c r="J99" i="1" s="1"/>
  <c r="A101" i="1"/>
  <c r="B100" i="1"/>
  <c r="D98" i="1"/>
  <c r="N98" i="1" s="1"/>
  <c r="K98" i="1"/>
  <c r="L98" i="1" s="1"/>
  <c r="P98" i="1" s="1"/>
  <c r="L97" i="7" l="1"/>
  <c r="P97" i="7" s="1"/>
  <c r="E99" i="7"/>
  <c r="C99" i="7"/>
  <c r="A101" i="7"/>
  <c r="I98" i="7"/>
  <c r="H98" i="7"/>
  <c r="G98" i="7"/>
  <c r="F98" i="7"/>
  <c r="K98" i="7"/>
  <c r="D98" i="7"/>
  <c r="N98" i="7" s="1"/>
  <c r="O98" i="7"/>
  <c r="J98" i="7"/>
  <c r="L98" i="7" s="1"/>
  <c r="P98" i="7" s="1"/>
  <c r="A101" i="3"/>
  <c r="I99" i="1"/>
  <c r="H99" i="1"/>
  <c r="F99" i="1"/>
  <c r="G99" i="1"/>
  <c r="E100" i="1"/>
  <c r="O99" i="1"/>
  <c r="C100" i="1"/>
  <c r="J100" i="1" s="1"/>
  <c r="A102" i="1"/>
  <c r="B101" i="1"/>
  <c r="D99" i="1"/>
  <c r="N99" i="1" s="1"/>
  <c r="K99" i="1"/>
  <c r="L99" i="1" s="1"/>
  <c r="P99" i="1" s="1"/>
  <c r="F99" i="7" l="1"/>
  <c r="D99" i="7"/>
  <c r="N99" i="7" s="1"/>
  <c r="O99" i="7"/>
  <c r="K99" i="7"/>
  <c r="J99" i="7"/>
  <c r="I99" i="7"/>
  <c r="H99" i="7"/>
  <c r="G99" i="7"/>
  <c r="A102" i="7"/>
  <c r="C100" i="7"/>
  <c r="E100" i="7"/>
  <c r="A102" i="3"/>
  <c r="I100" i="1"/>
  <c r="H100" i="1"/>
  <c r="F100" i="1"/>
  <c r="G100" i="1"/>
  <c r="E101" i="1"/>
  <c r="O100" i="1"/>
  <c r="A103" i="1"/>
  <c r="B102" i="1"/>
  <c r="C101" i="1"/>
  <c r="J101" i="1" s="1"/>
  <c r="D100" i="1"/>
  <c r="N100" i="1" s="1"/>
  <c r="K100" i="1"/>
  <c r="L100" i="1" s="1"/>
  <c r="P100" i="1" s="1"/>
  <c r="L99" i="7" l="1"/>
  <c r="P99" i="7" s="1"/>
  <c r="O100" i="7"/>
  <c r="G100" i="7"/>
  <c r="F100" i="7"/>
  <c r="D100" i="7"/>
  <c r="N100" i="7" s="1"/>
  <c r="K100" i="7"/>
  <c r="H100" i="7"/>
  <c r="J100" i="7"/>
  <c r="L100" i="7" s="1"/>
  <c r="P100" i="7" s="1"/>
  <c r="I100" i="7"/>
  <c r="C101" i="7"/>
  <c r="E101" i="7"/>
  <c r="A103" i="7"/>
  <c r="A103" i="3"/>
  <c r="I101" i="1"/>
  <c r="H101" i="1"/>
  <c r="F101" i="1"/>
  <c r="G101" i="1"/>
  <c r="E102" i="1"/>
  <c r="O101" i="1"/>
  <c r="D101" i="1"/>
  <c r="N101" i="1" s="1"/>
  <c r="K101" i="1"/>
  <c r="L101" i="1" s="1"/>
  <c r="P101" i="1" s="1"/>
  <c r="C102" i="1"/>
  <c r="J102" i="1" s="1"/>
  <c r="A104" i="1"/>
  <c r="B103" i="1"/>
  <c r="A104" i="7" l="1"/>
  <c r="K101" i="7"/>
  <c r="J101" i="7"/>
  <c r="L101" i="7" s="1"/>
  <c r="P101" i="7" s="1"/>
  <c r="I101" i="7"/>
  <c r="H101" i="7"/>
  <c r="G101" i="7"/>
  <c r="F101" i="7"/>
  <c r="O101" i="7"/>
  <c r="D101" i="7"/>
  <c r="N101" i="7" s="1"/>
  <c r="C102" i="7"/>
  <c r="E102" i="7"/>
  <c r="A104" i="3"/>
  <c r="H102" i="1"/>
  <c r="I102" i="1"/>
  <c r="F102" i="1"/>
  <c r="G102" i="1"/>
  <c r="E103" i="1"/>
  <c r="O102" i="1"/>
  <c r="C103" i="1"/>
  <c r="J103" i="1" s="1"/>
  <c r="A105" i="1"/>
  <c r="B104" i="1"/>
  <c r="D102" i="1"/>
  <c r="N102" i="1" s="1"/>
  <c r="K102" i="1"/>
  <c r="L102" i="1" s="1"/>
  <c r="P102" i="1" s="1"/>
  <c r="I102" i="7" l="1"/>
  <c r="H102" i="7"/>
  <c r="G102" i="7"/>
  <c r="F102" i="7"/>
  <c r="K102" i="7"/>
  <c r="J102" i="7"/>
  <c r="L102" i="7" s="1"/>
  <c r="P102" i="7" s="1"/>
  <c r="D102" i="7"/>
  <c r="N102" i="7" s="1"/>
  <c r="O102" i="7"/>
  <c r="E103" i="7"/>
  <c r="C103" i="7"/>
  <c r="A105" i="7"/>
  <c r="A105" i="3"/>
  <c r="I103" i="1"/>
  <c r="H103" i="1"/>
  <c r="F103" i="1"/>
  <c r="G103" i="1"/>
  <c r="E104" i="1"/>
  <c r="O103" i="1"/>
  <c r="C104" i="1"/>
  <c r="J104" i="1" s="1"/>
  <c r="A106" i="1"/>
  <c r="B105" i="1"/>
  <c r="D103" i="1"/>
  <c r="N103" i="1" s="1"/>
  <c r="K103" i="1"/>
  <c r="L103" i="1" s="1"/>
  <c r="P103" i="1" s="1"/>
  <c r="C104" i="7" l="1"/>
  <c r="E104" i="7"/>
  <c r="A106" i="7"/>
  <c r="F103" i="7"/>
  <c r="D103" i="7"/>
  <c r="N103" i="7" s="1"/>
  <c r="O103" i="7"/>
  <c r="H103" i="7"/>
  <c r="K103" i="7"/>
  <c r="J103" i="7"/>
  <c r="L103" i="7" s="1"/>
  <c r="P103" i="7" s="1"/>
  <c r="I103" i="7"/>
  <c r="G103" i="7"/>
  <c r="A106" i="3"/>
  <c r="I104" i="1"/>
  <c r="H104" i="1"/>
  <c r="F104" i="1"/>
  <c r="G104" i="1"/>
  <c r="E105" i="1"/>
  <c r="O104" i="1"/>
  <c r="C105" i="1"/>
  <c r="J105" i="1" s="1"/>
  <c r="A107" i="1"/>
  <c r="B106" i="1"/>
  <c r="D104" i="1"/>
  <c r="N104" i="1" s="1"/>
  <c r="K104" i="1"/>
  <c r="L104" i="1" s="1"/>
  <c r="P104" i="1" s="1"/>
  <c r="C105" i="7" l="1"/>
  <c r="E105" i="7"/>
  <c r="A107" i="7"/>
  <c r="O104" i="7"/>
  <c r="I104" i="7"/>
  <c r="K104" i="7"/>
  <c r="J104" i="7"/>
  <c r="H104" i="7"/>
  <c r="G104" i="7"/>
  <c r="F104" i="7"/>
  <c r="D104" i="7"/>
  <c r="N104" i="7" s="1"/>
  <c r="A107" i="3"/>
  <c r="I105" i="1"/>
  <c r="H105" i="1"/>
  <c r="F105" i="1"/>
  <c r="G105" i="1"/>
  <c r="E106" i="1"/>
  <c r="O105" i="1"/>
  <c r="D105" i="1"/>
  <c r="N105" i="1" s="1"/>
  <c r="K105" i="1"/>
  <c r="L105" i="1" s="1"/>
  <c r="P105" i="1" s="1"/>
  <c r="C106" i="1"/>
  <c r="J106" i="1" s="1"/>
  <c r="A108" i="1"/>
  <c r="B107" i="1"/>
  <c r="L104" i="7" l="1"/>
  <c r="P104" i="7" s="1"/>
  <c r="A108" i="7"/>
  <c r="E106" i="7"/>
  <c r="C106" i="7"/>
  <c r="K105" i="7"/>
  <c r="J105" i="7"/>
  <c r="L105" i="7" s="1"/>
  <c r="P105" i="7" s="1"/>
  <c r="I105" i="7"/>
  <c r="D105" i="7"/>
  <c r="N105" i="7" s="1"/>
  <c r="O105" i="7"/>
  <c r="H105" i="7"/>
  <c r="G105" i="7"/>
  <c r="F105" i="7"/>
  <c r="A108" i="3"/>
  <c r="H106" i="1"/>
  <c r="I106" i="1"/>
  <c r="F106" i="1"/>
  <c r="G106" i="1"/>
  <c r="E107" i="1"/>
  <c r="O106" i="1"/>
  <c r="D106" i="1"/>
  <c r="N106" i="1" s="1"/>
  <c r="K106" i="1"/>
  <c r="L106" i="1" s="1"/>
  <c r="P106" i="1" s="1"/>
  <c r="C107" i="1"/>
  <c r="J107" i="1" s="1"/>
  <c r="A109" i="1"/>
  <c r="B108" i="1"/>
  <c r="I106" i="7" l="1"/>
  <c r="H106" i="7"/>
  <c r="G106" i="7"/>
  <c r="F106" i="7"/>
  <c r="D106" i="7"/>
  <c r="N106" i="7" s="1"/>
  <c r="O106" i="7"/>
  <c r="K106" i="7"/>
  <c r="J106" i="7"/>
  <c r="E107" i="7"/>
  <c r="C107" i="7"/>
  <c r="A109" i="7"/>
  <c r="A109" i="3"/>
  <c r="I107" i="1"/>
  <c r="H107" i="1"/>
  <c r="F107" i="1"/>
  <c r="G107" i="1"/>
  <c r="E108" i="1"/>
  <c r="O107" i="1"/>
  <c r="D107" i="1"/>
  <c r="N107" i="1" s="1"/>
  <c r="K107" i="1"/>
  <c r="L107" i="1" s="1"/>
  <c r="P107" i="1" s="1"/>
  <c r="C108" i="1"/>
  <c r="J108" i="1" s="1"/>
  <c r="A110" i="1"/>
  <c r="B109" i="1"/>
  <c r="L106" i="7" l="1"/>
  <c r="P106" i="7" s="1"/>
  <c r="C108" i="7"/>
  <c r="E108" i="7"/>
  <c r="A110" i="7"/>
  <c r="F107" i="7"/>
  <c r="D107" i="7"/>
  <c r="N107" i="7" s="1"/>
  <c r="J107" i="7"/>
  <c r="I107" i="7"/>
  <c r="H107" i="7"/>
  <c r="G107" i="7"/>
  <c r="O107" i="7"/>
  <c r="K107" i="7"/>
  <c r="A110" i="3"/>
  <c r="H108" i="1"/>
  <c r="I108" i="1"/>
  <c r="F108" i="1"/>
  <c r="G108" i="1"/>
  <c r="E109" i="1"/>
  <c r="O108" i="1"/>
  <c r="C109" i="1"/>
  <c r="J109" i="1" s="1"/>
  <c r="D108" i="1"/>
  <c r="N108" i="1" s="1"/>
  <c r="K108" i="1"/>
  <c r="L108" i="1" s="1"/>
  <c r="P108" i="1" s="1"/>
  <c r="A111" i="1"/>
  <c r="B110" i="1"/>
  <c r="L107" i="7" l="1"/>
  <c r="P107" i="7" s="1"/>
  <c r="C109" i="7"/>
  <c r="E109" i="7"/>
  <c r="A111" i="7"/>
  <c r="O108" i="7"/>
  <c r="K108" i="7"/>
  <c r="J108" i="7"/>
  <c r="L108" i="7" s="1"/>
  <c r="P108" i="7" s="1"/>
  <c r="I108" i="7"/>
  <c r="G108" i="7"/>
  <c r="F108" i="7"/>
  <c r="D108" i="7"/>
  <c r="N108" i="7" s="1"/>
  <c r="H108" i="7"/>
  <c r="A111" i="3"/>
  <c r="I109" i="1"/>
  <c r="H109" i="1"/>
  <c r="G109" i="1"/>
  <c r="F109" i="1"/>
  <c r="E110" i="1"/>
  <c r="O109" i="1"/>
  <c r="C110" i="1"/>
  <c r="J110" i="1" s="1"/>
  <c r="A112" i="1"/>
  <c r="B111" i="1"/>
  <c r="D109" i="1"/>
  <c r="N109" i="1" s="1"/>
  <c r="K109" i="1"/>
  <c r="L109" i="1" s="1"/>
  <c r="P109" i="1" s="1"/>
  <c r="E110" i="7" l="1"/>
  <c r="C110" i="7"/>
  <c r="K109" i="7"/>
  <c r="J109" i="7"/>
  <c r="L109" i="7" s="1"/>
  <c r="P109" i="7" s="1"/>
  <c r="I109" i="7"/>
  <c r="O109" i="7"/>
  <c r="F109" i="7"/>
  <c r="D109" i="7"/>
  <c r="N109" i="7" s="1"/>
  <c r="H109" i="7"/>
  <c r="G109" i="7"/>
  <c r="A112" i="7"/>
  <c r="A112" i="3"/>
  <c r="H110" i="1"/>
  <c r="I110" i="1"/>
  <c r="G110" i="1"/>
  <c r="F110" i="1"/>
  <c r="E111" i="1"/>
  <c r="O110" i="1"/>
  <c r="C111" i="1"/>
  <c r="J111" i="1" s="1"/>
  <c r="A113" i="1"/>
  <c r="B112" i="1"/>
  <c r="D110" i="1"/>
  <c r="N110" i="1" s="1"/>
  <c r="K110" i="1"/>
  <c r="L110" i="1" s="1"/>
  <c r="P110" i="1" s="1"/>
  <c r="I110" i="7" l="1"/>
  <c r="H110" i="7"/>
  <c r="G110" i="7"/>
  <c r="F110" i="7"/>
  <c r="K110" i="7"/>
  <c r="O110" i="7"/>
  <c r="J110" i="7"/>
  <c r="D110" i="7"/>
  <c r="N110" i="7" s="1"/>
  <c r="E111" i="7"/>
  <c r="C111" i="7"/>
  <c r="A113" i="7"/>
  <c r="A113" i="3"/>
  <c r="H111" i="1"/>
  <c r="I111" i="1"/>
  <c r="G111" i="1"/>
  <c r="F111" i="1"/>
  <c r="E112" i="1"/>
  <c r="O111" i="1"/>
  <c r="C112" i="1"/>
  <c r="J112" i="1" s="1"/>
  <c r="A114" i="1"/>
  <c r="B113" i="1"/>
  <c r="D111" i="1"/>
  <c r="N111" i="1" s="1"/>
  <c r="K111" i="1"/>
  <c r="L111" i="1" s="1"/>
  <c r="P111" i="1" s="1"/>
  <c r="L110" i="7" l="1"/>
  <c r="P110" i="7" s="1"/>
  <c r="A114" i="7"/>
  <c r="F111" i="7"/>
  <c r="D111" i="7"/>
  <c r="N111" i="7" s="1"/>
  <c r="J111" i="7"/>
  <c r="I111" i="7"/>
  <c r="H111" i="7"/>
  <c r="G111" i="7"/>
  <c r="O111" i="7"/>
  <c r="K111" i="7"/>
  <c r="C112" i="7"/>
  <c r="E112" i="7"/>
  <c r="A114" i="3"/>
  <c r="H112" i="1"/>
  <c r="I112" i="1"/>
  <c r="F112" i="1"/>
  <c r="G112" i="1"/>
  <c r="E113" i="1"/>
  <c r="O112" i="1"/>
  <c r="C113" i="1"/>
  <c r="J113" i="1" s="1"/>
  <c r="A115" i="1"/>
  <c r="B114" i="1"/>
  <c r="D112" i="1"/>
  <c r="N112" i="1" s="1"/>
  <c r="K112" i="1"/>
  <c r="L112" i="1" s="1"/>
  <c r="P112" i="1" s="1"/>
  <c r="L111" i="7" l="1"/>
  <c r="P111" i="7" s="1"/>
  <c r="O112" i="7"/>
  <c r="G112" i="7"/>
  <c r="F112" i="7"/>
  <c r="K112" i="7"/>
  <c r="J112" i="7"/>
  <c r="L112" i="7" s="1"/>
  <c r="P112" i="7" s="1"/>
  <c r="I112" i="7"/>
  <c r="H112" i="7"/>
  <c r="D112" i="7"/>
  <c r="N112" i="7" s="1"/>
  <c r="A115" i="7"/>
  <c r="E113" i="7"/>
  <c r="C113" i="7"/>
  <c r="A115" i="3"/>
  <c r="I113" i="1"/>
  <c r="H113" i="1"/>
  <c r="F113" i="1"/>
  <c r="G113" i="1"/>
  <c r="E114" i="1"/>
  <c r="O113" i="1"/>
  <c r="C114" i="1"/>
  <c r="J114" i="1" s="1"/>
  <c r="A116" i="1"/>
  <c r="B115" i="1"/>
  <c r="D113" i="1"/>
  <c r="N113" i="1" s="1"/>
  <c r="K113" i="1"/>
  <c r="L113" i="1" s="1"/>
  <c r="P113" i="1" s="1"/>
  <c r="C114" i="7" l="1"/>
  <c r="E114" i="7"/>
  <c r="A116" i="7"/>
  <c r="K113" i="7"/>
  <c r="J113" i="7"/>
  <c r="I113" i="7"/>
  <c r="H113" i="7"/>
  <c r="G113" i="7"/>
  <c r="F113" i="7"/>
  <c r="D113" i="7"/>
  <c r="N113" i="7" s="1"/>
  <c r="O113" i="7"/>
  <c r="A116" i="3"/>
  <c r="H114" i="1"/>
  <c r="I114" i="1"/>
  <c r="F114" i="1"/>
  <c r="G114" i="1"/>
  <c r="E115" i="1"/>
  <c r="O114" i="1"/>
  <c r="C115" i="1"/>
  <c r="J115" i="1" s="1"/>
  <c r="A117" i="1"/>
  <c r="B116" i="1"/>
  <c r="D114" i="1"/>
  <c r="N114" i="1" s="1"/>
  <c r="K114" i="1"/>
  <c r="L114" i="1" s="1"/>
  <c r="P114" i="1" s="1"/>
  <c r="L113" i="7" l="1"/>
  <c r="P113" i="7" s="1"/>
  <c r="E115" i="7"/>
  <c r="C115" i="7"/>
  <c r="A117" i="7"/>
  <c r="I114" i="7"/>
  <c r="H114" i="7"/>
  <c r="G114" i="7"/>
  <c r="F114" i="7"/>
  <c r="K114" i="7"/>
  <c r="J114" i="7"/>
  <c r="D114" i="7"/>
  <c r="N114" i="7" s="1"/>
  <c r="O114" i="7"/>
  <c r="A117" i="3"/>
  <c r="I115" i="1"/>
  <c r="H115" i="1"/>
  <c r="F115" i="1"/>
  <c r="G115" i="1"/>
  <c r="E116" i="1"/>
  <c r="O115" i="1"/>
  <c r="C116" i="1"/>
  <c r="J116" i="1" s="1"/>
  <c r="A118" i="1"/>
  <c r="B117" i="1"/>
  <c r="D115" i="1"/>
  <c r="N115" i="1" s="1"/>
  <c r="K115" i="1"/>
  <c r="L115" i="1" s="1"/>
  <c r="P115" i="1" s="1"/>
  <c r="L114" i="7" l="1"/>
  <c r="P114" i="7" s="1"/>
  <c r="A118" i="7"/>
  <c r="F115" i="7"/>
  <c r="D115" i="7"/>
  <c r="N115" i="7" s="1"/>
  <c r="O115" i="7"/>
  <c r="H115" i="7"/>
  <c r="K115" i="7"/>
  <c r="J115" i="7"/>
  <c r="L115" i="7" s="1"/>
  <c r="P115" i="7" s="1"/>
  <c r="I115" i="7"/>
  <c r="G115" i="7"/>
  <c r="C116" i="7"/>
  <c r="E116" i="7"/>
  <c r="A118" i="3"/>
  <c r="I116" i="1"/>
  <c r="H116" i="1"/>
  <c r="F116" i="1"/>
  <c r="G116" i="1"/>
  <c r="E117" i="1"/>
  <c r="O116" i="1"/>
  <c r="C117" i="1"/>
  <c r="J117" i="1" s="1"/>
  <c r="A119" i="1"/>
  <c r="B118" i="1"/>
  <c r="D116" i="1"/>
  <c r="N116" i="1" s="1"/>
  <c r="K116" i="1"/>
  <c r="L116" i="1" s="1"/>
  <c r="P116" i="1" s="1"/>
  <c r="O116" i="7" l="1"/>
  <c r="I116" i="7"/>
  <c r="G116" i="7"/>
  <c r="F116" i="7"/>
  <c r="D116" i="7"/>
  <c r="N116" i="7" s="1"/>
  <c r="K116" i="7"/>
  <c r="J116" i="7"/>
  <c r="H116" i="7"/>
  <c r="A119" i="7"/>
  <c r="C117" i="7"/>
  <c r="E117" i="7"/>
  <c r="A119" i="3"/>
  <c r="H117" i="1"/>
  <c r="I117" i="1"/>
  <c r="F117" i="1"/>
  <c r="G117" i="1"/>
  <c r="E118" i="1"/>
  <c r="O117" i="1"/>
  <c r="D117" i="1"/>
  <c r="N117" i="1" s="1"/>
  <c r="K117" i="1"/>
  <c r="L117" i="1" s="1"/>
  <c r="P117" i="1" s="1"/>
  <c r="C118" i="1"/>
  <c r="J118" i="1" s="1"/>
  <c r="A120" i="1"/>
  <c r="B119" i="1"/>
  <c r="L116" i="7" l="1"/>
  <c r="P116" i="7" s="1"/>
  <c r="A120" i="7"/>
  <c r="K117" i="7"/>
  <c r="J117" i="7"/>
  <c r="L117" i="7" s="1"/>
  <c r="P117" i="7" s="1"/>
  <c r="I117" i="7"/>
  <c r="D117" i="7"/>
  <c r="N117" i="7" s="1"/>
  <c r="O117" i="7"/>
  <c r="H117" i="7"/>
  <c r="G117" i="7"/>
  <c r="F117" i="7"/>
  <c r="E118" i="7"/>
  <c r="C118" i="7"/>
  <c r="A120" i="3"/>
  <c r="H118" i="1"/>
  <c r="I118" i="1"/>
  <c r="F118" i="1"/>
  <c r="G118" i="1"/>
  <c r="E119" i="1"/>
  <c r="O118" i="1"/>
  <c r="D118" i="1"/>
  <c r="N118" i="1" s="1"/>
  <c r="K118" i="1"/>
  <c r="L118" i="1" s="1"/>
  <c r="P118" i="1" s="1"/>
  <c r="C119" i="1"/>
  <c r="J119" i="1" s="1"/>
  <c r="A121" i="1"/>
  <c r="B120" i="1"/>
  <c r="E119" i="7" l="1"/>
  <c r="C119" i="7"/>
  <c r="I118" i="7"/>
  <c r="H118" i="7"/>
  <c r="G118" i="7"/>
  <c r="F118" i="7"/>
  <c r="D118" i="7"/>
  <c r="N118" i="7" s="1"/>
  <c r="K118" i="7"/>
  <c r="J118" i="7"/>
  <c r="L118" i="7" s="1"/>
  <c r="P118" i="7" s="1"/>
  <c r="O118" i="7"/>
  <c r="A121" i="7"/>
  <c r="A121" i="3"/>
  <c r="I119" i="1"/>
  <c r="H119" i="1"/>
  <c r="G119" i="1"/>
  <c r="F119" i="1"/>
  <c r="E120" i="1"/>
  <c r="O119" i="1"/>
  <c r="D119" i="1"/>
  <c r="N119" i="1" s="1"/>
  <c r="K119" i="1"/>
  <c r="L119" i="1" s="1"/>
  <c r="P119" i="1" s="1"/>
  <c r="C120" i="1"/>
  <c r="J120" i="1" s="1"/>
  <c r="A122" i="1"/>
  <c r="B121" i="1"/>
  <c r="A122" i="7" l="1"/>
  <c r="F119" i="7"/>
  <c r="D119" i="7"/>
  <c r="N119" i="7" s="1"/>
  <c r="J119" i="7"/>
  <c r="I119" i="7"/>
  <c r="H119" i="7"/>
  <c r="O119" i="7"/>
  <c r="K119" i="7"/>
  <c r="G119" i="7"/>
  <c r="C120" i="7"/>
  <c r="E120" i="7"/>
  <c r="A122" i="3"/>
  <c r="H120" i="1"/>
  <c r="I120" i="1"/>
  <c r="F120" i="1"/>
  <c r="G120" i="1"/>
  <c r="E121" i="1"/>
  <c r="O120" i="1"/>
  <c r="D120" i="1"/>
  <c r="N120" i="1" s="1"/>
  <c r="K120" i="1"/>
  <c r="L120" i="1" s="1"/>
  <c r="P120" i="1" s="1"/>
  <c r="C121" i="1"/>
  <c r="J121" i="1" s="1"/>
  <c r="A123" i="1"/>
  <c r="B122" i="1"/>
  <c r="L119" i="7" l="1"/>
  <c r="P119" i="7" s="1"/>
  <c r="O120" i="7"/>
  <c r="K120" i="7"/>
  <c r="J120" i="7"/>
  <c r="L120" i="7" s="1"/>
  <c r="P120" i="7" s="1"/>
  <c r="I120" i="7"/>
  <c r="G120" i="7"/>
  <c r="F120" i="7"/>
  <c r="D120" i="7"/>
  <c r="N120" i="7" s="1"/>
  <c r="H120" i="7"/>
  <c r="E121" i="7"/>
  <c r="C121" i="7"/>
  <c r="A123" i="7"/>
  <c r="A123" i="3"/>
  <c r="I121" i="1"/>
  <c r="H121" i="1"/>
  <c r="G121" i="1"/>
  <c r="F121" i="1"/>
  <c r="E122" i="1"/>
  <c r="O121" i="1"/>
  <c r="D121" i="1"/>
  <c r="N121" i="1" s="1"/>
  <c r="K121" i="1"/>
  <c r="L121" i="1" s="1"/>
  <c r="P121" i="1" s="1"/>
  <c r="C122" i="1"/>
  <c r="J122" i="1" s="1"/>
  <c r="A124" i="1"/>
  <c r="B123" i="1"/>
  <c r="A124" i="7" l="1"/>
  <c r="K121" i="7"/>
  <c r="J121" i="7"/>
  <c r="L121" i="7" s="1"/>
  <c r="P121" i="7" s="1"/>
  <c r="I121" i="7"/>
  <c r="O121" i="7"/>
  <c r="F121" i="7"/>
  <c r="H121" i="7"/>
  <c r="G121" i="7"/>
  <c r="D121" i="7"/>
  <c r="N121" i="7" s="1"/>
  <c r="E122" i="7"/>
  <c r="C122" i="7"/>
  <c r="A124" i="3"/>
  <c r="H122" i="1"/>
  <c r="I122" i="1"/>
  <c r="G122" i="1"/>
  <c r="F122" i="1"/>
  <c r="E123" i="1"/>
  <c r="O122" i="1"/>
  <c r="C123" i="1"/>
  <c r="J123" i="1" s="1"/>
  <c r="A125" i="1"/>
  <c r="B124" i="1"/>
  <c r="D122" i="1"/>
  <c r="N122" i="1" s="1"/>
  <c r="K122" i="1"/>
  <c r="L122" i="1" s="1"/>
  <c r="P122" i="1" s="1"/>
  <c r="I122" i="7" l="1"/>
  <c r="H122" i="7"/>
  <c r="G122" i="7"/>
  <c r="F122" i="7"/>
  <c r="K122" i="7"/>
  <c r="O122" i="7"/>
  <c r="D122" i="7"/>
  <c r="N122" i="7" s="1"/>
  <c r="J122" i="7"/>
  <c r="L122" i="7" s="1"/>
  <c r="P122" i="7" s="1"/>
  <c r="E123" i="7"/>
  <c r="C123" i="7"/>
  <c r="A125" i="7"/>
  <c r="A125" i="3"/>
  <c r="H123" i="1"/>
  <c r="I123" i="1"/>
  <c r="G123" i="1"/>
  <c r="F123" i="1"/>
  <c r="E124" i="1"/>
  <c r="O123" i="1"/>
  <c r="C124" i="1"/>
  <c r="J124" i="1" s="1"/>
  <c r="A126" i="1"/>
  <c r="B125" i="1"/>
  <c r="D123" i="1"/>
  <c r="N123" i="1" s="1"/>
  <c r="K123" i="1"/>
  <c r="L123" i="1" s="1"/>
  <c r="P123" i="1" s="1"/>
  <c r="C124" i="7" l="1"/>
  <c r="E124" i="7"/>
  <c r="A126" i="7"/>
  <c r="F123" i="7"/>
  <c r="D123" i="7"/>
  <c r="N123" i="7" s="1"/>
  <c r="J123" i="7"/>
  <c r="I123" i="7"/>
  <c r="H123" i="7"/>
  <c r="G123" i="7"/>
  <c r="O123" i="7"/>
  <c r="K123" i="7"/>
  <c r="A126" i="3"/>
  <c r="I124" i="1"/>
  <c r="H124" i="1"/>
  <c r="G124" i="1"/>
  <c r="F124" i="1"/>
  <c r="E125" i="1"/>
  <c r="O124" i="1"/>
  <c r="A127" i="1"/>
  <c r="B126" i="1"/>
  <c r="C125" i="1"/>
  <c r="J125" i="1" s="1"/>
  <c r="D124" i="1"/>
  <c r="N124" i="1" s="1"/>
  <c r="K124" i="1"/>
  <c r="L124" i="1" s="1"/>
  <c r="P124" i="1" s="1"/>
  <c r="L123" i="7" l="1"/>
  <c r="P123" i="7" s="1"/>
  <c r="E125" i="7"/>
  <c r="C125" i="7"/>
  <c r="A127" i="7"/>
  <c r="O124" i="7"/>
  <c r="G124" i="7"/>
  <c r="F124" i="7"/>
  <c r="D124" i="7"/>
  <c r="N124" i="7" s="1"/>
  <c r="I124" i="7"/>
  <c r="J124" i="7"/>
  <c r="K124" i="7"/>
  <c r="H124" i="7"/>
  <c r="A127" i="3"/>
  <c r="I125" i="1"/>
  <c r="H125" i="1"/>
  <c r="F125" i="1"/>
  <c r="G125" i="1"/>
  <c r="E126" i="1"/>
  <c r="O125" i="1"/>
  <c r="D125" i="1"/>
  <c r="N125" i="1" s="1"/>
  <c r="K125" i="1"/>
  <c r="L125" i="1" s="1"/>
  <c r="P125" i="1" s="1"/>
  <c r="C126" i="1"/>
  <c r="J126" i="1" s="1"/>
  <c r="A128" i="1"/>
  <c r="B127" i="1"/>
  <c r="L124" i="7" l="1"/>
  <c r="P124" i="7" s="1"/>
  <c r="K125" i="7"/>
  <c r="J125" i="7"/>
  <c r="L125" i="7" s="1"/>
  <c r="P125" i="7" s="1"/>
  <c r="I125" i="7"/>
  <c r="H125" i="7"/>
  <c r="G125" i="7"/>
  <c r="F125" i="7"/>
  <c r="D125" i="7"/>
  <c r="N125" i="7" s="1"/>
  <c r="O125" i="7"/>
  <c r="C126" i="7"/>
  <c r="E126" i="7"/>
  <c r="A128" i="7"/>
  <c r="A128" i="3"/>
  <c r="H126" i="1"/>
  <c r="I126" i="1"/>
  <c r="F126" i="1"/>
  <c r="G126" i="1"/>
  <c r="E127" i="1"/>
  <c r="O126" i="1"/>
  <c r="D126" i="1"/>
  <c r="N126" i="1" s="1"/>
  <c r="K126" i="1"/>
  <c r="L126" i="1" s="1"/>
  <c r="P126" i="1" s="1"/>
  <c r="C127" i="1"/>
  <c r="J127" i="1" s="1"/>
  <c r="A129" i="1"/>
  <c r="B128" i="1"/>
  <c r="I126" i="7" l="1"/>
  <c r="H126" i="7"/>
  <c r="G126" i="7"/>
  <c r="F126" i="7"/>
  <c r="K126" i="7"/>
  <c r="O126" i="7"/>
  <c r="J126" i="7"/>
  <c r="D126" i="7"/>
  <c r="N126" i="7" s="1"/>
  <c r="E127" i="7"/>
  <c r="C127" i="7"/>
  <c r="A129" i="7"/>
  <c r="A129" i="3"/>
  <c r="I127" i="1"/>
  <c r="H127" i="1"/>
  <c r="F127" i="1"/>
  <c r="G127" i="1"/>
  <c r="E128" i="1"/>
  <c r="O127" i="1"/>
  <c r="C128" i="1"/>
  <c r="J128" i="1" s="1"/>
  <c r="A130" i="1"/>
  <c r="B129" i="1"/>
  <c r="D127" i="1"/>
  <c r="N127" i="1" s="1"/>
  <c r="K127" i="1"/>
  <c r="L127" i="1" s="1"/>
  <c r="P127" i="1" s="1"/>
  <c r="L126" i="7" l="1"/>
  <c r="P126" i="7" s="1"/>
  <c r="F127" i="7"/>
  <c r="D127" i="7"/>
  <c r="N127" i="7" s="1"/>
  <c r="O127" i="7"/>
  <c r="H127" i="7"/>
  <c r="K127" i="7"/>
  <c r="J127" i="7"/>
  <c r="I127" i="7"/>
  <c r="G127" i="7"/>
  <c r="A130" i="7"/>
  <c r="C128" i="7"/>
  <c r="E128" i="7"/>
  <c r="A130" i="3"/>
  <c r="I128" i="1"/>
  <c r="H128" i="1"/>
  <c r="F128" i="1"/>
  <c r="G128" i="1"/>
  <c r="E129" i="1"/>
  <c r="O128" i="1"/>
  <c r="C129" i="1"/>
  <c r="J129" i="1" s="1"/>
  <c r="B130" i="1"/>
  <c r="A131" i="1"/>
  <c r="D128" i="1"/>
  <c r="N128" i="1" s="1"/>
  <c r="K128" i="1"/>
  <c r="L128" i="1" s="1"/>
  <c r="P128" i="1" s="1"/>
  <c r="L127" i="7" l="1"/>
  <c r="P127" i="7" s="1"/>
  <c r="O128" i="7"/>
  <c r="I128" i="7"/>
  <c r="K128" i="7"/>
  <c r="J128" i="7"/>
  <c r="L128" i="7" s="1"/>
  <c r="P128" i="7" s="1"/>
  <c r="H128" i="7"/>
  <c r="G128" i="7"/>
  <c r="F128" i="7"/>
  <c r="D128" i="7"/>
  <c r="N128" i="7" s="1"/>
  <c r="A131" i="7"/>
  <c r="C129" i="7"/>
  <c r="E129" i="7"/>
  <c r="A131" i="3"/>
  <c r="H129" i="1"/>
  <c r="I129" i="1"/>
  <c r="F129" i="1"/>
  <c r="G129" i="1"/>
  <c r="E130" i="1"/>
  <c r="O129" i="1"/>
  <c r="D129" i="1"/>
  <c r="N129" i="1" s="1"/>
  <c r="K129" i="1"/>
  <c r="L129" i="1" s="1"/>
  <c r="P129" i="1" s="1"/>
  <c r="B131" i="1"/>
  <c r="A132" i="1"/>
  <c r="B132" i="1" s="1"/>
  <c r="C130" i="1"/>
  <c r="J130" i="1" s="1"/>
  <c r="E130" i="7" l="1"/>
  <c r="C130" i="7"/>
  <c r="A132" i="7"/>
  <c r="K129" i="7"/>
  <c r="J129" i="7"/>
  <c r="L129" i="7" s="1"/>
  <c r="P129" i="7" s="1"/>
  <c r="I129" i="7"/>
  <c r="D129" i="7"/>
  <c r="N129" i="7" s="1"/>
  <c r="O129" i="7"/>
  <c r="H129" i="7"/>
  <c r="G129" i="7"/>
  <c r="F129" i="7"/>
  <c r="A132" i="3"/>
  <c r="I130" i="1"/>
  <c r="H130" i="1"/>
  <c r="F130" i="1"/>
  <c r="G130" i="1"/>
  <c r="E132" i="1"/>
  <c r="E131" i="1"/>
  <c r="O130" i="1"/>
  <c r="D130" i="1"/>
  <c r="N130" i="1" s="1"/>
  <c r="K130" i="1"/>
  <c r="L130" i="1" s="1"/>
  <c r="P130" i="1" s="1"/>
  <c r="C131" i="1"/>
  <c r="J131" i="1" s="1"/>
  <c r="C132" i="1"/>
  <c r="J132" i="1" s="1"/>
  <c r="E131" i="7" l="1"/>
  <c r="C131" i="7"/>
  <c r="I130" i="7"/>
  <c r="H130" i="7"/>
  <c r="G130" i="7"/>
  <c r="F130" i="7"/>
  <c r="D130" i="7"/>
  <c r="N130" i="7" s="1"/>
  <c r="K130" i="7"/>
  <c r="J130" i="7"/>
  <c r="L130" i="7" s="1"/>
  <c r="P130" i="7" s="1"/>
  <c r="O130" i="7"/>
  <c r="C132" i="7"/>
  <c r="E132" i="7"/>
  <c r="I131" i="1"/>
  <c r="H131" i="1"/>
  <c r="H132" i="1"/>
  <c r="I132" i="1"/>
  <c r="F132" i="1"/>
  <c r="G132" i="1"/>
  <c r="F131" i="1"/>
  <c r="G131" i="1"/>
  <c r="O131" i="1"/>
  <c r="O132" i="1"/>
  <c r="D132" i="1"/>
  <c r="N132" i="1" s="1"/>
  <c r="K132" i="1"/>
  <c r="L132" i="1" s="1"/>
  <c r="P132" i="1" s="1"/>
  <c r="D131" i="1"/>
  <c r="N131" i="1" s="1"/>
  <c r="K131" i="1"/>
  <c r="L131" i="1" s="1"/>
  <c r="P131" i="1" s="1"/>
  <c r="W2" i="1" l="1" a="1"/>
  <c r="W2" i="1" s="1"/>
  <c r="S2" i="1" a="1"/>
  <c r="O132" i="7"/>
  <c r="K132" i="7"/>
  <c r="J132" i="7"/>
  <c r="L132" i="7" s="1"/>
  <c r="P132" i="7" s="1"/>
  <c r="I132" i="7"/>
  <c r="H132" i="7"/>
  <c r="G132" i="7"/>
  <c r="F132" i="7"/>
  <c r="D132" i="7"/>
  <c r="N132" i="7" s="1"/>
  <c r="F131" i="7"/>
  <c r="D131" i="7"/>
  <c r="N131" i="7" s="1"/>
  <c r="J131" i="7"/>
  <c r="I131" i="7"/>
  <c r="H131" i="7"/>
  <c r="O131" i="7"/>
  <c r="K131" i="7"/>
  <c r="G131" i="7"/>
  <c r="U12" i="1" a="1"/>
  <c r="U7" i="1" a="1"/>
  <c r="U8" i="1" a="1"/>
  <c r="U13" i="1" a="1"/>
  <c r="U14" i="1" a="1"/>
  <c r="U4" i="1" a="1"/>
  <c r="U6" i="1" a="1"/>
  <c r="U5" i="1" a="1"/>
  <c r="U9" i="1" a="1"/>
  <c r="U10" i="1" a="1"/>
  <c r="U3" i="1" a="1"/>
  <c r="U11" i="1" a="1"/>
  <c r="L131" i="7" l="1"/>
  <c r="P131" i="7" s="1"/>
  <c r="U5" i="1"/>
  <c r="C4" i="2" s="1"/>
  <c r="U13" i="1"/>
  <c r="C12" i="2" s="1"/>
  <c r="U3" i="1"/>
  <c r="C2" i="2" s="1"/>
  <c r="M2" i="2" s="1"/>
  <c r="U8" i="1"/>
  <c r="C7" i="2" s="1"/>
  <c r="U7" i="1"/>
  <c r="C6" i="2" s="1"/>
  <c r="U12" i="1"/>
  <c r="C11" i="2" s="1"/>
  <c r="U6" i="1"/>
  <c r="C5" i="2" s="1"/>
  <c r="U10" i="1"/>
  <c r="C9" i="2" s="1"/>
  <c r="U4" i="1"/>
  <c r="C3" i="2" s="1"/>
  <c r="U9" i="1"/>
  <c r="C8" i="2" s="1"/>
  <c r="U14" i="1"/>
  <c r="C13" i="2" s="1"/>
  <c r="U11" i="1"/>
  <c r="C10" i="2" s="1"/>
  <c r="S2" i="1"/>
  <c r="S2" i="7" a="1"/>
  <c r="W2" i="7" a="1"/>
  <c r="B3" i="2"/>
  <c r="B2" i="2"/>
  <c r="B13" i="2"/>
  <c r="B12" i="2"/>
  <c r="B11" i="2"/>
  <c r="B10" i="2"/>
  <c r="B9" i="2"/>
  <c r="B8" i="2"/>
  <c r="B7" i="2"/>
  <c r="B6" i="2"/>
  <c r="B5" i="2"/>
  <c r="B4" i="2"/>
  <c r="Y6" i="1" a="1"/>
  <c r="Y7" i="7" a="1"/>
  <c r="U14" i="7" a="1"/>
  <c r="U3" i="7" a="1"/>
  <c r="Y10" i="7" a="1"/>
  <c r="Y5" i="1" a="1"/>
  <c r="Y3" i="1" a="1"/>
  <c r="U5" i="7" a="1"/>
  <c r="Y12" i="1" a="1"/>
  <c r="U9" i="7" a="1"/>
  <c r="Y13" i="7" a="1"/>
  <c r="U12" i="7" a="1"/>
  <c r="Y10" i="1" a="1"/>
  <c r="Y14" i="1" a="1"/>
  <c r="Y3" i="7" a="1"/>
  <c r="Y12" i="7" a="1"/>
  <c r="U8" i="7" a="1"/>
  <c r="Y4" i="7" a="1"/>
  <c r="Y15" i="7" a="1"/>
  <c r="Y11" i="7" a="1"/>
  <c r="U4" i="7" a="1"/>
  <c r="U6" i="7" a="1"/>
  <c r="Y11" i="1" a="1"/>
  <c r="Y13" i="1" a="1"/>
  <c r="Y4" i="1" a="1"/>
  <c r="U11" i="7" a="1"/>
  <c r="Y6" i="7" a="1"/>
  <c r="Y8" i="1" a="1"/>
  <c r="Y8" i="7" a="1"/>
  <c r="U13" i="7" a="1"/>
  <c r="Y7" i="1" a="1"/>
  <c r="U10" i="7" a="1"/>
  <c r="U15" i="7" a="1"/>
  <c r="Y14" i="7" a="1"/>
  <c r="Y9" i="7" a="1"/>
  <c r="U7" i="7" a="1"/>
  <c r="Y5" i="7" a="1"/>
  <c r="Y9" i="1" a="1"/>
  <c r="Y8" i="7" l="1"/>
  <c r="Q50" i="2" s="1"/>
  <c r="Y15" i="7"/>
  <c r="Q57" i="2" s="1"/>
  <c r="Y9" i="7"/>
  <c r="Q51" i="2" s="1"/>
  <c r="Y14" i="7"/>
  <c r="Q56" i="2" s="1"/>
  <c r="Y13" i="7"/>
  <c r="Q55" i="2" s="1"/>
  <c r="Y7" i="7"/>
  <c r="Q49" i="2" s="1"/>
  <c r="Y11" i="7"/>
  <c r="Q53" i="2" s="1"/>
  <c r="Y4" i="7"/>
  <c r="Q46" i="2" s="1"/>
  <c r="Y12" i="7"/>
  <c r="Q54" i="2" s="1"/>
  <c r="Y6" i="7"/>
  <c r="Q48" i="2" s="1"/>
  <c r="Y5" i="7"/>
  <c r="Q47" i="2" s="1"/>
  <c r="Y10" i="7"/>
  <c r="Q52" i="2" s="1"/>
  <c r="Y3" i="7"/>
  <c r="Q45" i="2" s="1"/>
  <c r="U11" i="7"/>
  <c r="U15" i="7"/>
  <c r="Q42" i="2" s="1"/>
  <c r="U9" i="7"/>
  <c r="U14" i="7"/>
  <c r="U8" i="7"/>
  <c r="U7" i="7"/>
  <c r="U6" i="7"/>
  <c r="U4" i="7"/>
  <c r="Q31" i="2" s="1"/>
  <c r="U13" i="7"/>
  <c r="U10" i="7"/>
  <c r="U12" i="7"/>
  <c r="Q39" i="2" s="1"/>
  <c r="U5" i="7"/>
  <c r="U3" i="7"/>
  <c r="Q30" i="2" s="1"/>
  <c r="Y14" i="1"/>
  <c r="C26" i="2" s="1"/>
  <c r="Y7" i="1"/>
  <c r="C19" i="2" s="1"/>
  <c r="Y6" i="1"/>
  <c r="Y4" i="1"/>
  <c r="C16" i="2" s="1"/>
  <c r="Y5" i="1"/>
  <c r="Y11" i="1"/>
  <c r="C23" i="2" s="1"/>
  <c r="Y10" i="1"/>
  <c r="C22" i="2" s="1"/>
  <c r="Y9" i="1"/>
  <c r="C21" i="2" s="1"/>
  <c r="Y8" i="1"/>
  <c r="C20" i="2" s="1"/>
  <c r="Y13" i="1"/>
  <c r="C25" i="2" s="1"/>
  <c r="Y12" i="1"/>
  <c r="C24" i="2" s="1"/>
  <c r="Y3" i="1"/>
  <c r="C15" i="2" s="1"/>
  <c r="I9" i="2"/>
  <c r="J9" i="2"/>
  <c r="K9" i="2"/>
  <c r="L9" i="2"/>
  <c r="M9" i="2"/>
  <c r="I8" i="2"/>
  <c r="L8" i="2"/>
  <c r="M8" i="2"/>
  <c r="K8" i="2"/>
  <c r="J8" i="2"/>
  <c r="I6" i="2"/>
  <c r="L6" i="2"/>
  <c r="M6" i="2"/>
  <c r="K6" i="2"/>
  <c r="J6" i="2"/>
  <c r="I5" i="2"/>
  <c r="M5" i="2"/>
  <c r="J5" i="2"/>
  <c r="K5" i="2"/>
  <c r="L5" i="2"/>
  <c r="I7" i="2"/>
  <c r="M7" i="2"/>
  <c r="L7" i="2"/>
  <c r="K7" i="2"/>
  <c r="J7" i="2"/>
  <c r="I4" i="2"/>
  <c r="M4" i="2"/>
  <c r="L4" i="2"/>
  <c r="K4" i="2"/>
  <c r="J4" i="2"/>
  <c r="I3" i="2"/>
  <c r="M3" i="2"/>
  <c r="L3" i="2"/>
  <c r="K3" i="2"/>
  <c r="J3" i="2"/>
  <c r="I13" i="2"/>
  <c r="M13" i="2"/>
  <c r="L13" i="2"/>
  <c r="K13" i="2"/>
  <c r="J13" i="2"/>
  <c r="I12" i="2"/>
  <c r="M12" i="2"/>
  <c r="L12" i="2"/>
  <c r="J12" i="2"/>
  <c r="K12" i="2"/>
  <c r="I10" i="2"/>
  <c r="M10" i="2"/>
  <c r="L10" i="2"/>
  <c r="K10" i="2"/>
  <c r="J10" i="2"/>
  <c r="I11" i="2"/>
  <c r="M11" i="2"/>
  <c r="L11" i="2"/>
  <c r="J11" i="2"/>
  <c r="K11" i="2"/>
  <c r="K2" i="2"/>
  <c r="L2" i="2"/>
  <c r="I2" i="2"/>
  <c r="J2" i="2"/>
  <c r="D6" i="2"/>
  <c r="G6" i="2"/>
  <c r="H6" i="2" s="1"/>
  <c r="D7" i="2"/>
  <c r="G7" i="2"/>
  <c r="H7" i="2" s="1"/>
  <c r="D5" i="2"/>
  <c r="G5" i="2"/>
  <c r="H5" i="2" s="1"/>
  <c r="D8" i="2"/>
  <c r="G8" i="2"/>
  <c r="H8" i="2" s="1"/>
  <c r="D3" i="2"/>
  <c r="G3" i="2"/>
  <c r="H3" i="2" s="1"/>
  <c r="D13" i="2"/>
  <c r="G13" i="2"/>
  <c r="H13" i="2" s="1"/>
  <c r="D12" i="2"/>
  <c r="G12" i="2"/>
  <c r="H12" i="2" s="1"/>
  <c r="D10" i="2"/>
  <c r="G10" i="2"/>
  <c r="H10" i="2" s="1"/>
  <c r="D9" i="2"/>
  <c r="G9" i="2"/>
  <c r="H9" i="2" s="1"/>
  <c r="D4" i="2"/>
  <c r="G4" i="2"/>
  <c r="H4" i="2" s="1"/>
  <c r="D11" i="2"/>
  <c r="G11" i="2"/>
  <c r="H11" i="2" s="1"/>
  <c r="D2" i="2"/>
  <c r="G2" i="2"/>
  <c r="H2" i="2" s="1"/>
  <c r="P46" i="2"/>
  <c r="P53" i="2"/>
  <c r="P49" i="2"/>
  <c r="P57" i="2"/>
  <c r="P45" i="2"/>
  <c r="P54" i="2"/>
  <c r="P56" i="2"/>
  <c r="P55" i="2"/>
  <c r="P52" i="2"/>
  <c r="P51" i="2"/>
  <c r="P50" i="2"/>
  <c r="P48" i="2"/>
  <c r="P47" i="2"/>
  <c r="W2" i="7"/>
  <c r="P35" i="2"/>
  <c r="P40" i="2"/>
  <c r="P38" i="2"/>
  <c r="P42" i="2"/>
  <c r="P34" i="2"/>
  <c r="P33" i="2"/>
  <c r="P32" i="2"/>
  <c r="P30" i="2"/>
  <c r="P36" i="2"/>
  <c r="S2" i="7"/>
  <c r="P31" i="2"/>
  <c r="P37" i="2"/>
  <c r="P39" i="2"/>
  <c r="P41" i="2"/>
  <c r="B26" i="2"/>
  <c r="B24" i="2"/>
  <c r="B21" i="2"/>
  <c r="B18" i="2"/>
  <c r="B17" i="2"/>
  <c r="B25" i="2"/>
  <c r="B23" i="2"/>
  <c r="B22" i="2"/>
  <c r="B20" i="2"/>
  <c r="B16" i="2"/>
  <c r="B15" i="2"/>
  <c r="B19" i="2"/>
  <c r="J16" i="2" l="1"/>
  <c r="I16" i="2"/>
  <c r="Z57" i="2"/>
  <c r="Y57" i="2"/>
  <c r="X57" i="2"/>
  <c r="AA57" i="2"/>
  <c r="W57" i="2"/>
  <c r="Y48" i="2"/>
  <c r="X48" i="2"/>
  <c r="AA48" i="2"/>
  <c r="Z48" i="2"/>
  <c r="W48" i="2"/>
  <c r="Y49" i="2"/>
  <c r="W49" i="2"/>
  <c r="Z49" i="2"/>
  <c r="X49" i="2"/>
  <c r="AA49" i="2"/>
  <c r="Y50" i="2"/>
  <c r="X50" i="2"/>
  <c r="W50" i="2"/>
  <c r="AA50" i="2"/>
  <c r="Z50" i="2"/>
  <c r="X52" i="2"/>
  <c r="W52" i="2"/>
  <c r="AA52" i="2"/>
  <c r="Z52" i="2"/>
  <c r="Y52" i="2"/>
  <c r="W53" i="2"/>
  <c r="AA53" i="2"/>
  <c r="Z53" i="2"/>
  <c r="Y53" i="2"/>
  <c r="X53" i="2"/>
  <c r="X54" i="2"/>
  <c r="AA54" i="2"/>
  <c r="Y54" i="2"/>
  <c r="W54" i="2"/>
  <c r="Z54" i="2"/>
  <c r="W46" i="2"/>
  <c r="AA46" i="2"/>
  <c r="Z46" i="2"/>
  <c r="Y46" i="2"/>
  <c r="X46" i="2"/>
  <c r="W47" i="2"/>
  <c r="AA47" i="2"/>
  <c r="Z47" i="2"/>
  <c r="Y47" i="2"/>
  <c r="X47" i="2"/>
  <c r="AA51" i="2"/>
  <c r="Z51" i="2"/>
  <c r="Y51" i="2"/>
  <c r="X51" i="2"/>
  <c r="W51" i="2"/>
  <c r="W55" i="2"/>
  <c r="Y55" i="2"/>
  <c r="AA55" i="2"/>
  <c r="Z55" i="2"/>
  <c r="X55" i="2"/>
  <c r="Z56" i="2"/>
  <c r="X56" i="2"/>
  <c r="AA56" i="2"/>
  <c r="Y56" i="2"/>
  <c r="W56" i="2"/>
  <c r="AA45" i="2"/>
  <c r="Z45" i="2"/>
  <c r="Y45" i="2"/>
  <c r="W45" i="2"/>
  <c r="X45" i="2"/>
  <c r="R46" i="2"/>
  <c r="U46" i="2"/>
  <c r="R47" i="2"/>
  <c r="U47" i="2"/>
  <c r="R48" i="2"/>
  <c r="U48" i="2"/>
  <c r="R49" i="2"/>
  <c r="U49" i="2"/>
  <c r="R50" i="2"/>
  <c r="U50" i="2"/>
  <c r="R51" i="2"/>
  <c r="U51" i="2"/>
  <c r="R57" i="2"/>
  <c r="U57" i="2"/>
  <c r="V57" i="2" s="1"/>
  <c r="R54" i="2"/>
  <c r="U54" i="2"/>
  <c r="R52" i="2"/>
  <c r="U52" i="2"/>
  <c r="R53" i="2"/>
  <c r="U53" i="2"/>
  <c r="R55" i="2"/>
  <c r="U55" i="2"/>
  <c r="R56" i="2"/>
  <c r="U56" i="2"/>
  <c r="R45" i="2"/>
  <c r="U45" i="2"/>
  <c r="AA42" i="2"/>
  <c r="X42" i="2"/>
  <c r="Z42" i="2"/>
  <c r="Y42" i="2"/>
  <c r="W42" i="2"/>
  <c r="Y31" i="2"/>
  <c r="AA31" i="2"/>
  <c r="Z31" i="2"/>
  <c r="X31" i="2"/>
  <c r="W31" i="2"/>
  <c r="Z39" i="2"/>
  <c r="AA39" i="2"/>
  <c r="X39" i="2"/>
  <c r="W39" i="2"/>
  <c r="Y39" i="2"/>
  <c r="AA30" i="2"/>
  <c r="W30" i="2"/>
  <c r="Z30" i="2"/>
  <c r="Y30" i="2"/>
  <c r="X30" i="2"/>
  <c r="R42" i="2"/>
  <c r="U42" i="2"/>
  <c r="V42" i="2" s="1"/>
  <c r="R31" i="2"/>
  <c r="U31" i="2"/>
  <c r="R39" i="2"/>
  <c r="U39" i="2"/>
  <c r="R30" i="2"/>
  <c r="U30" i="2"/>
  <c r="L25" i="2"/>
  <c r="K25" i="2"/>
  <c r="M25" i="2"/>
  <c r="J25" i="2"/>
  <c r="I25" i="2"/>
  <c r="M20" i="2"/>
  <c r="L20" i="2"/>
  <c r="J20" i="2"/>
  <c r="K20" i="2"/>
  <c r="I20" i="2"/>
  <c r="L22" i="2"/>
  <c r="J22" i="2"/>
  <c r="I22" i="2"/>
  <c r="M22" i="2"/>
  <c r="K22" i="2"/>
  <c r="J23" i="2"/>
  <c r="M23" i="2"/>
  <c r="I23" i="2"/>
  <c r="L23" i="2"/>
  <c r="K23" i="2"/>
  <c r="J24" i="2"/>
  <c r="I24" i="2"/>
  <c r="L24" i="2"/>
  <c r="K24" i="2"/>
  <c r="M24" i="2"/>
  <c r="J21" i="2"/>
  <c r="I21" i="2"/>
  <c r="L21" i="2"/>
  <c r="M21" i="2"/>
  <c r="K21" i="2"/>
  <c r="M16" i="2"/>
  <c r="L16" i="2"/>
  <c r="K16" i="2"/>
  <c r="M19" i="2"/>
  <c r="I19" i="2"/>
  <c r="K19" i="2"/>
  <c r="L19" i="2"/>
  <c r="J19" i="2"/>
  <c r="M26" i="2"/>
  <c r="J26" i="2"/>
  <c r="L26" i="2"/>
  <c r="K26" i="2"/>
  <c r="I26" i="2"/>
  <c r="M15" i="2"/>
  <c r="I15" i="2"/>
  <c r="L15" i="2"/>
  <c r="K15" i="2"/>
  <c r="J15" i="2"/>
  <c r="D21" i="2"/>
  <c r="G21" i="2"/>
  <c r="H21" i="2" s="1"/>
  <c r="D23" i="2"/>
  <c r="G23" i="2"/>
  <c r="H23" i="2" s="1"/>
  <c r="D25" i="2"/>
  <c r="G25" i="2"/>
  <c r="H25" i="2" s="1"/>
  <c r="D20" i="2"/>
  <c r="G20" i="2"/>
  <c r="H20" i="2" s="1"/>
  <c r="D22" i="2"/>
  <c r="G22" i="2"/>
  <c r="H22" i="2" s="1"/>
  <c r="D16" i="2"/>
  <c r="G16" i="2"/>
  <c r="H16" i="2" s="1"/>
  <c r="D19" i="2"/>
  <c r="G19" i="2"/>
  <c r="H19" i="2" s="1"/>
  <c r="D24" i="2"/>
  <c r="G24" i="2"/>
  <c r="H24" i="2" s="1"/>
  <c r="D26" i="2"/>
  <c r="G26" i="2"/>
  <c r="H26" i="2" s="1"/>
  <c r="D15" i="2"/>
  <c r="G15" i="2"/>
  <c r="H15" i="2" s="1"/>
  <c r="C17" i="2"/>
  <c r="C18" i="2"/>
  <c r="Q41" i="2"/>
  <c r="Q36" i="2"/>
  <c r="Q35" i="2"/>
  <c r="Q37" i="2"/>
  <c r="Q32" i="2"/>
  <c r="Q34" i="2"/>
  <c r="Q38" i="2"/>
  <c r="Q33" i="2"/>
  <c r="Q40" i="2"/>
  <c r="C29" i="2"/>
  <c r="C30" i="2"/>
  <c r="C35" i="2"/>
  <c r="C32" i="2"/>
  <c r="C31" i="2"/>
  <c r="C33" i="2"/>
  <c r="C36" i="2"/>
  <c r="C34" i="2"/>
  <c r="Y37" i="2" l="1"/>
  <c r="AA37" i="2"/>
  <c r="Z37" i="2"/>
  <c r="W37" i="2"/>
  <c r="X37" i="2"/>
  <c r="AA32" i="2"/>
  <c r="Z32" i="2"/>
  <c r="W32" i="2"/>
  <c r="X32" i="2"/>
  <c r="Y32" i="2"/>
  <c r="AA36" i="2"/>
  <c r="Z36" i="2"/>
  <c r="X36" i="2"/>
  <c r="Y36" i="2"/>
  <c r="W36" i="2"/>
  <c r="Z35" i="2"/>
  <c r="X35" i="2"/>
  <c r="Y35" i="2"/>
  <c r="W35" i="2"/>
  <c r="AA35" i="2"/>
  <c r="W38" i="2"/>
  <c r="Z38" i="2"/>
  <c r="AA38" i="2"/>
  <c r="Y38" i="2"/>
  <c r="X38" i="2"/>
  <c r="AA41" i="2"/>
  <c r="Z41" i="2"/>
  <c r="Y41" i="2"/>
  <c r="X41" i="2"/>
  <c r="W41" i="2"/>
  <c r="Y40" i="2"/>
  <c r="W40" i="2"/>
  <c r="X40" i="2"/>
  <c r="AA40" i="2"/>
  <c r="Z40" i="2"/>
  <c r="X33" i="2"/>
  <c r="W33" i="2"/>
  <c r="AA33" i="2"/>
  <c r="Z33" i="2"/>
  <c r="Y33" i="2"/>
  <c r="AA34" i="2"/>
  <c r="Y34" i="2"/>
  <c r="Z34" i="2"/>
  <c r="X34" i="2"/>
  <c r="W34" i="2"/>
  <c r="R40" i="2"/>
  <c r="U40" i="2"/>
  <c r="V40" i="2" s="1"/>
  <c r="R35" i="2"/>
  <c r="U35" i="2"/>
  <c r="V35" i="2" s="1"/>
  <c r="R41" i="2"/>
  <c r="U41" i="2"/>
  <c r="V41" i="2" s="1"/>
  <c r="R34" i="2"/>
  <c r="U34" i="2"/>
  <c r="V34" i="2" s="1"/>
  <c r="R32" i="2"/>
  <c r="U32" i="2"/>
  <c r="V32" i="2" s="1"/>
  <c r="R37" i="2"/>
  <c r="U37" i="2"/>
  <c r="V37" i="2" s="1"/>
  <c r="R33" i="2"/>
  <c r="U33" i="2"/>
  <c r="V33" i="2" s="1"/>
  <c r="R36" i="2"/>
  <c r="U36" i="2"/>
  <c r="V36" i="2" s="1"/>
  <c r="R38" i="2"/>
  <c r="U38" i="2"/>
  <c r="V38" i="2" s="1"/>
  <c r="K34" i="2"/>
  <c r="J34" i="2"/>
  <c r="I34" i="2"/>
  <c r="M34" i="2"/>
  <c r="L34" i="2"/>
  <c r="M36" i="2"/>
  <c r="I36" i="2"/>
  <c r="L36" i="2"/>
  <c r="J36" i="2"/>
  <c r="K36" i="2"/>
  <c r="M33" i="2"/>
  <c r="K33" i="2"/>
  <c r="L33" i="2"/>
  <c r="J33" i="2"/>
  <c r="I33" i="2"/>
  <c r="L35" i="2"/>
  <c r="M35" i="2"/>
  <c r="K35" i="2"/>
  <c r="J35" i="2"/>
  <c r="I35" i="2"/>
  <c r="L31" i="2"/>
  <c r="J31" i="2"/>
  <c r="M31" i="2"/>
  <c r="K31" i="2"/>
  <c r="I31" i="2"/>
  <c r="I32" i="2"/>
  <c r="M32" i="2"/>
  <c r="L32" i="2"/>
  <c r="K32" i="2"/>
  <c r="J32" i="2"/>
  <c r="M30" i="2"/>
  <c r="L30" i="2"/>
  <c r="K30" i="2"/>
  <c r="J30" i="2"/>
  <c r="I30" i="2"/>
  <c r="L29" i="2"/>
  <c r="M29" i="2"/>
  <c r="K29" i="2"/>
  <c r="J29" i="2"/>
  <c r="I29" i="2"/>
  <c r="D34" i="2"/>
  <c r="G34" i="2"/>
  <c r="H34" i="2" s="1"/>
  <c r="D36" i="2"/>
  <c r="G36" i="2"/>
  <c r="H36" i="2" s="1"/>
  <c r="D33" i="2"/>
  <c r="G33" i="2"/>
  <c r="H33" i="2" s="1"/>
  <c r="D31" i="2"/>
  <c r="G31" i="2"/>
  <c r="H31" i="2" s="1"/>
  <c r="D32" i="2"/>
  <c r="G32" i="2"/>
  <c r="H32" i="2" s="1"/>
  <c r="D35" i="2"/>
  <c r="G35" i="2"/>
  <c r="H35" i="2" s="1"/>
  <c r="D30" i="2"/>
  <c r="G30" i="2"/>
  <c r="H30" i="2" s="1"/>
  <c r="D29" i="2"/>
  <c r="G29" i="2"/>
  <c r="H29" i="2" s="1"/>
  <c r="G17" i="2"/>
  <c r="H17" i="2" s="1"/>
  <c r="K17" i="2"/>
  <c r="M17" i="2"/>
  <c r="J17" i="2"/>
  <c r="L17" i="2"/>
  <c r="I17" i="2"/>
  <c r="G18" i="2"/>
  <c r="H18" i="2" s="1"/>
  <c r="K18" i="2"/>
  <c r="J18" i="2"/>
  <c r="I18" i="2"/>
  <c r="M18" i="2"/>
  <c r="L18" i="2"/>
  <c r="D18" i="2"/>
  <c r="D17" i="2"/>
  <c r="V49" i="2"/>
  <c r="V51" i="2"/>
  <c r="V55" i="2"/>
  <c r="V54" i="2"/>
  <c r="V46" i="2"/>
  <c r="V56" i="2"/>
  <c r="V53" i="2"/>
  <c r="V48" i="2"/>
  <c r="V47" i="2"/>
  <c r="V52" i="2"/>
  <c r="V50" i="2"/>
  <c r="V45" i="2"/>
  <c r="V31" i="2"/>
  <c r="V39" i="2"/>
  <c r="V30" i="2"/>
  <c r="C40" i="2"/>
  <c r="C43" i="2"/>
  <c r="C42" i="2"/>
  <c r="C39" i="2"/>
  <c r="C45" i="2"/>
  <c r="C41" i="2"/>
  <c r="C38" i="2"/>
  <c r="C44" i="2"/>
  <c r="M43" i="2" l="1"/>
  <c r="L43" i="2"/>
  <c r="K43" i="2"/>
  <c r="J43" i="2"/>
  <c r="I43" i="2"/>
  <c r="J44" i="2"/>
  <c r="I44" i="2"/>
  <c r="M44" i="2"/>
  <c r="L44" i="2"/>
  <c r="K44" i="2"/>
  <c r="M45" i="2"/>
  <c r="L45" i="2"/>
  <c r="K45" i="2"/>
  <c r="J45" i="2"/>
  <c r="I45" i="2"/>
  <c r="M40" i="2"/>
  <c r="L40" i="2"/>
  <c r="K40" i="2"/>
  <c r="J40" i="2"/>
  <c r="I40" i="2"/>
  <c r="M41" i="2"/>
  <c r="L41" i="2"/>
  <c r="K41" i="2"/>
  <c r="J41" i="2"/>
  <c r="I41" i="2"/>
  <c r="K39" i="2"/>
  <c r="J39" i="2"/>
  <c r="I39" i="2"/>
  <c r="M39" i="2"/>
  <c r="L39" i="2"/>
  <c r="M42" i="2"/>
  <c r="L42" i="2"/>
  <c r="K42" i="2"/>
  <c r="J42" i="2"/>
  <c r="I42" i="2"/>
  <c r="M38" i="2"/>
  <c r="I38" i="2"/>
  <c r="L38" i="2"/>
  <c r="K38" i="2"/>
  <c r="J38" i="2"/>
  <c r="D43" i="2"/>
  <c r="G43" i="2"/>
  <c r="H43" i="2" s="1"/>
  <c r="D40" i="2"/>
  <c r="G40" i="2"/>
  <c r="H40" i="2" s="1"/>
  <c r="D45" i="2"/>
  <c r="G45" i="2"/>
  <c r="H45" i="2" s="1"/>
  <c r="D39" i="2"/>
  <c r="G39" i="2"/>
  <c r="H39" i="2" s="1"/>
  <c r="D44" i="2"/>
  <c r="G44" i="2"/>
  <c r="H44" i="2" s="1"/>
  <c r="D41" i="2"/>
  <c r="G41" i="2"/>
  <c r="H41" i="2" s="1"/>
  <c r="D42" i="2"/>
  <c r="G42" i="2"/>
  <c r="H42" i="2" s="1"/>
  <c r="D38" i="2"/>
  <c r="G38" i="2"/>
  <c r="H38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<sst xmlns="http://schemas.openxmlformats.org/spreadsheetml/2006/main" count="181" uniqueCount="18">
  <si>
    <t>Year</t>
  </si>
  <si>
    <t>Symbol</t>
  </si>
  <si>
    <t>NC</t>
  </si>
  <si>
    <t>Month</t>
  </si>
  <si>
    <t>LT</t>
  </si>
  <si>
    <t>NLT</t>
  </si>
  <si>
    <t>T_Settle</t>
  </si>
  <si>
    <t>Y_Settle</t>
  </si>
  <si>
    <t>Bid</t>
  </si>
  <si>
    <t>Ask</t>
  </si>
  <si>
    <t>Max</t>
  </si>
  <si>
    <t>Description</t>
  </si>
  <si>
    <t>Settlement</t>
  </si>
  <si>
    <t>Open</t>
  </si>
  <si>
    <t>Low</t>
  </si>
  <si>
    <t>High</t>
  </si>
  <si>
    <t>Min</t>
  </si>
  <si>
    <t>LT 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</si>
</sst>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400]h:mm:ss\ AM/PM"/>
    <numFmt numFmtId="165" formatCode="h:mm;@"/>
    <numFmt numFmtId="166" formatCode="0.000"/>
    <numFmt numFmtId="167" formatCode="0.0000"/>
  </numFmts>
  <fonts count="1" x14ac:knownFonts="1">
    <font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</fills>
  <borders count="17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165" fontId="0" fillId="0" borderId="0" xfId="0" applyNumberFormat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7" fontId="0" fillId="0" borderId="0" xfId="0" applyNumberFormat="1"/>
    <xf numFmtId="167" fontId="0" fillId="0" borderId="0" xfId="0" applyNumberFormat="1" applyAlignment="1">
      <alignment horizontal="center"/>
    </xf>
    <xf numFmtId="167" fontId="0" fillId="0" borderId="0" xfId="0" quotePrefix="1" applyNumberFormat="1" applyAlignment="1">
      <alignment horizontal="center"/>
    </xf>
    <xf numFmtId="167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7" fontId="0" fillId="0" borderId="11" xfId="0" applyNumberFormat="1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center" vertical="center"/>
    </xf>
    <xf numFmtId="167" fontId="0" fillId="0" borderId="12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textRotation="90"/>
    </xf>
    <xf numFmtId="0" fontId="0" fillId="0" borderId="10" xfId="0" applyBorder="1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  <xf numFmtId="0" fontId="0" fillId="0" borderId="11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 textRotation="90"/>
    </xf>
    <xf numFmtId="0" fontId="0" fillId="0" borderId="14" xfId="0" applyBorder="1" applyAlignment="1">
      <alignment horizontal="center" vertical="center" textRotation="90"/>
    </xf>
    <xf numFmtId="0" fontId="0" fillId="0" borderId="15" xfId="0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shrinkToFit="1"/>
    </xf>
    <xf numFmtId="164" fontId="0" fillId="0" borderId="5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/>
        <stp/>
        <stp>ContractData</stp>
        <stp>NGEK34</stp>
        <stp>LastTrade</stp>
        <stp/>
        <stp>T</stp>
        <tr r="J99" s="7"/>
        <tr r="F99" s="7"/>
      </tp>
      <tp t="s">
        <v/>
        <stp/>
        <stp>ContractData</stp>
        <stp>NGEJ34</stp>
        <stp>LastTrade</stp>
        <stp/>
        <stp>T</stp>
        <tr r="J98" s="7"/>
        <tr r="F98" s="7"/>
      </tp>
      <tp t="s">
        <v/>
        <stp/>
        <stp>ContractData</stp>
        <stp>NGEH34</stp>
        <stp>LastTrade</stp>
        <stp/>
        <stp>T</stp>
        <tr r="F97" s="7"/>
        <tr r="J97" s="7"/>
      </tp>
      <tp t="s">
        <v/>
        <stp/>
        <stp>ContractData</stp>
        <stp>NGEN34</stp>
        <stp>LastTrade</stp>
        <stp/>
        <stp>T</stp>
        <tr r="F101" s="7"/>
        <tr r="J101" s="7"/>
      </tp>
      <tp t="s">
        <v/>
        <stp/>
        <stp>ContractData</stp>
        <stp>NGEM34</stp>
        <stp>LastTrade</stp>
        <stp/>
        <stp>T</stp>
        <tr r="J100" s="7"/>
        <tr r="F100" s="7"/>
      </tp>
      <tp t="s">
        <v/>
        <stp/>
        <stp>ContractData</stp>
        <stp>NGEG34</stp>
        <stp>LastTrade</stp>
        <stp/>
        <stp>T</stp>
        <tr r="J96" s="7"/>
        <tr r="F96" s="7"/>
      </tp>
      <tp t="s">
        <v/>
        <stp/>
        <stp>ContractData</stp>
        <stp>NGEF34</stp>
        <stp>LastTrade</stp>
        <stp/>
        <stp>T</stp>
        <tr r="J95" s="7"/>
        <tr r="F95" s="7"/>
      </tp>
      <tp t="s">
        <v/>
        <stp/>
        <stp>ContractData</stp>
        <stp>NGEZ34</stp>
        <stp>LastTrade</stp>
        <stp/>
        <stp>T</stp>
        <tr r="J106" s="7"/>
        <tr r="F106" s="7"/>
      </tp>
      <tp t="s">
        <v/>
        <stp/>
        <stp>ContractData</stp>
        <stp>NGEX34</stp>
        <stp>LastTrade</stp>
        <stp/>
        <stp>T</stp>
        <tr r="F105" s="7"/>
        <tr r="J105" s="7"/>
      </tp>
      <tp t="s">
        <v/>
        <stp/>
        <stp>ContractData</stp>
        <stp>NGEQ34</stp>
        <stp>LastTrade</stp>
        <stp/>
        <stp>T</stp>
        <tr r="F102" s="7"/>
        <tr r="J102" s="7"/>
      </tp>
      <tp t="s">
        <v/>
        <stp/>
        <stp>ContractData</stp>
        <stp>NGEV34</stp>
        <stp>LastTrade</stp>
        <stp/>
        <stp>T</stp>
        <tr r="F104" s="7"/>
        <tr r="J104" s="7"/>
      </tp>
      <tp t="s">
        <v/>
        <stp/>
        <stp>ContractData</stp>
        <stp>NGEU34</stp>
        <stp>LastTrade</stp>
        <stp/>
        <stp>T</stp>
        <tr r="J103" s="7"/>
        <tr r="F103" s="7"/>
      </tp>
      <tp t="s">
        <v/>
        <stp/>
        <stp>ContractData</stp>
        <stp>NGEK35</stp>
        <stp>LastTrade</stp>
        <stp/>
        <stp>T</stp>
        <tr r="J111" s="7"/>
        <tr r="F111" s="7"/>
      </tp>
      <tp t="s">
        <v/>
        <stp/>
        <stp>ContractData</stp>
        <stp>NGEJ35</stp>
        <stp>LastTrade</stp>
        <stp/>
        <stp>T</stp>
        <tr r="F110" s="7"/>
        <tr r="J110" s="7"/>
      </tp>
      <tp t="s">
        <v/>
        <stp/>
        <stp>ContractData</stp>
        <stp>NGEH35</stp>
        <stp>LastTrade</stp>
        <stp/>
        <stp>T</stp>
        <tr r="F109" s="7"/>
        <tr r="J109" s="7"/>
      </tp>
      <tp t="s">
        <v/>
        <stp/>
        <stp>ContractData</stp>
        <stp>NGEN35</stp>
        <stp>LastTrade</stp>
        <stp/>
        <stp>T</stp>
        <tr r="F113" s="7"/>
        <tr r="J113" s="7"/>
      </tp>
      <tp t="s">
        <v/>
        <stp/>
        <stp>ContractData</stp>
        <stp>NGEM35</stp>
        <stp>LastTrade</stp>
        <stp/>
        <stp>T</stp>
        <tr r="F112" s="7"/>
        <tr r="J112" s="7"/>
      </tp>
      <tp t="s">
        <v/>
        <stp/>
        <stp>ContractData</stp>
        <stp>NGEG35</stp>
        <stp>LastTrade</stp>
        <stp/>
        <stp>T</stp>
        <tr r="J108" s="7"/>
        <tr r="F108" s="7"/>
      </tp>
      <tp t="s">
        <v/>
        <stp/>
        <stp>ContractData</stp>
        <stp>NGEF35</stp>
        <stp>LastTrade</stp>
        <stp/>
        <stp>T</stp>
        <tr r="J107" s="7"/>
        <tr r="F107" s="7"/>
      </tp>
      <tp t="s">
        <v/>
        <stp/>
        <stp>ContractData</stp>
        <stp>NGEZ35</stp>
        <stp>LastTrade</stp>
        <stp/>
        <stp>T</stp>
        <tr r="F118" s="7"/>
        <tr r="J118" s="7"/>
      </tp>
      <tp t="s">
        <v/>
        <stp/>
        <stp>ContractData</stp>
        <stp>NGEX35</stp>
        <stp>LastTrade</stp>
        <stp/>
        <stp>T</stp>
        <tr r="F117" s="7"/>
        <tr r="J117" s="7"/>
      </tp>
      <tp t="s">
        <v/>
        <stp/>
        <stp>ContractData</stp>
        <stp>NGEQ35</stp>
        <stp>LastTrade</stp>
        <stp/>
        <stp>T</stp>
        <tr r="F114" s="7"/>
        <tr r="J114" s="7"/>
      </tp>
      <tp t="s">
        <v/>
        <stp/>
        <stp>ContractData</stp>
        <stp>NGEV35</stp>
        <stp>LastTrade</stp>
        <stp/>
        <stp>T</stp>
        <tr r="J116" s="7"/>
        <tr r="F116" s="7"/>
      </tp>
      <tp t="s">
        <v/>
        <stp/>
        <stp>ContractData</stp>
        <stp>NGEU35</stp>
        <stp>LastTrade</stp>
        <stp/>
        <stp>T</stp>
        <tr r="J115" s="7"/>
        <tr r="F115" s="7"/>
      </tp>
      <tp t="s">
        <v/>
        <stp/>
        <stp>ContractData</stp>
        <stp>NGEK36</stp>
        <stp>LastTrade</stp>
        <stp/>
        <stp>T</stp>
        <tr r="J123" s="7"/>
        <tr r="F123" s="7"/>
      </tp>
      <tp t="s">
        <v/>
        <stp/>
        <stp>ContractData</stp>
        <stp>NGEJ36</stp>
        <stp>LastTrade</stp>
        <stp/>
        <stp>T</stp>
        <tr r="J122" s="7"/>
        <tr r="F122" s="7"/>
      </tp>
      <tp t="s">
        <v/>
        <stp/>
        <stp>ContractData</stp>
        <stp>NGEH36</stp>
        <stp>LastTrade</stp>
        <stp/>
        <stp>T</stp>
        <tr r="F121" s="7"/>
        <tr r="J121" s="7"/>
      </tp>
      <tp t="s">
        <v/>
        <stp/>
        <stp>ContractData</stp>
        <stp>NGEN36</stp>
        <stp>LastTrade</stp>
        <stp/>
        <stp>T</stp>
        <tr r="J125" s="7"/>
        <tr r="F125" s="7"/>
      </tp>
      <tp t="s">
        <v/>
        <stp/>
        <stp>ContractData</stp>
        <stp>NGEM36</stp>
        <stp>LastTrade</stp>
        <stp/>
        <stp>T</stp>
        <tr r="J124" s="7"/>
        <tr r="F124" s="7"/>
      </tp>
      <tp t="s">
        <v/>
        <stp/>
        <stp>ContractData</stp>
        <stp>NGEG36</stp>
        <stp>LastTrade</stp>
        <stp/>
        <stp>T</stp>
        <tr r="F120" s="7"/>
        <tr r="J120" s="7"/>
      </tp>
      <tp t="s">
        <v/>
        <stp/>
        <stp>ContractData</stp>
        <stp>NGEF36</stp>
        <stp>LastTrade</stp>
        <stp/>
        <stp>T</stp>
        <tr r="J119" s="7"/>
        <tr r="F119" s="7"/>
      </tp>
      <tp t="s">
        <v/>
        <stp/>
        <stp>ContractData</stp>
        <stp>NGEZ36</stp>
        <stp>LastTrade</stp>
        <stp/>
        <stp>T</stp>
        <tr r="F130" s="7"/>
        <tr r="J130" s="7"/>
      </tp>
      <tp t="s">
        <v/>
        <stp/>
        <stp>ContractData</stp>
        <stp>NGEX36</stp>
        <stp>LastTrade</stp>
        <stp/>
        <stp>T</stp>
        <tr r="F129" s="7"/>
        <tr r="J129" s="7"/>
      </tp>
      <tp t="s">
        <v/>
        <stp/>
        <stp>ContractData</stp>
        <stp>NGEQ36</stp>
        <stp>LastTrade</stp>
        <stp/>
        <stp>T</stp>
        <tr r="J126" s="7"/>
        <tr r="F126" s="7"/>
      </tp>
      <tp t="s">
        <v/>
        <stp/>
        <stp>ContractData</stp>
        <stp>NGEV36</stp>
        <stp>LastTrade</stp>
        <stp/>
        <stp>T</stp>
        <tr r="J128" s="7"/>
        <tr r="F128" s="7"/>
      </tp>
      <tp t="s">
        <v/>
        <stp/>
        <stp>ContractData</stp>
        <stp>NGEU36</stp>
        <stp>LastTrade</stp>
        <stp/>
        <stp>T</stp>
        <tr r="F127" s="7"/>
        <tr r="J127" s="7"/>
      </tp>
      <tp t="s">
        <v/>
        <stp/>
        <stp>ContractData</stp>
        <stp>NGEK37</stp>
        <stp>LastTrade</stp>
        <stp/>
        <stp>T</stp>
        <tr r="F135" s="7"/>
        <tr r="J135" s="7"/>
      </tp>
      <tp t="s">
        <v/>
        <stp/>
        <stp>ContractData</stp>
        <stp>NGEJ37</stp>
        <stp>LastTrade</stp>
        <stp/>
        <stp>T</stp>
        <tr r="F134" s="7"/>
        <tr r="J134" s="7"/>
      </tp>
      <tp t="s">
        <v/>
        <stp/>
        <stp>ContractData</stp>
        <stp>NGEH37</stp>
        <stp>LastTrade</stp>
        <stp/>
        <stp>T</stp>
        <tr r="F133" s="7"/>
        <tr r="J133" s="7"/>
      </tp>
      <tp t="s">
        <v/>
        <stp/>
        <stp>ContractData</stp>
        <stp>NGEN37</stp>
        <stp>LastTrade</stp>
        <stp/>
        <stp>T</stp>
        <tr r="F137" s="7"/>
        <tr r="J137" s="7"/>
      </tp>
      <tp t="s">
        <v/>
        <stp/>
        <stp>ContractData</stp>
        <stp>NGEM37</stp>
        <stp>LastTrade</stp>
        <stp/>
        <stp>T</stp>
        <tr r="F136" s="7"/>
        <tr r="J136" s="7"/>
      </tp>
      <tp t="s">
        <v/>
        <stp/>
        <stp>ContractData</stp>
        <stp>NGEG37</stp>
        <stp>LastTrade</stp>
        <stp/>
        <stp>T</stp>
        <tr r="J132" s="7"/>
        <tr r="F132" s="7"/>
      </tp>
      <tp t="s">
        <v/>
        <stp/>
        <stp>ContractData</stp>
        <stp>NGEF37</stp>
        <stp>LastTrade</stp>
        <stp/>
        <stp>T</stp>
        <tr r="F131" s="7"/>
        <tr r="J131" s="7"/>
      </tp>
      <tp t="s">
        <v/>
        <stp/>
        <stp>ContractData</stp>
        <stp>NGEZ37</stp>
        <stp>LastTrade</stp>
        <stp/>
        <stp>T</stp>
        <tr r="F142" s="7"/>
        <tr r="J142" s="7"/>
      </tp>
      <tp t="s">
        <v/>
        <stp/>
        <stp>ContractData</stp>
        <stp>NGEX37</stp>
        <stp>LastTrade</stp>
        <stp/>
        <stp>T</stp>
        <tr r="F141" s="7"/>
        <tr r="J141" s="7"/>
      </tp>
      <tp t="s">
        <v/>
        <stp/>
        <stp>ContractData</stp>
        <stp>NGEQ37</stp>
        <stp>LastTrade</stp>
        <stp/>
        <stp>T</stp>
        <tr r="J138" s="7"/>
        <tr r="F138" s="7"/>
      </tp>
      <tp t="s">
        <v/>
        <stp/>
        <stp>ContractData</stp>
        <stp>NGEV37</stp>
        <stp>LastTrade</stp>
        <stp/>
        <stp>T</stp>
        <tr r="F140" s="7"/>
        <tr r="J140" s="7"/>
      </tp>
      <tp t="s">
        <v/>
        <stp/>
        <stp>ContractData</stp>
        <stp>NGEU37</stp>
        <stp>LastTrade</stp>
        <stp/>
        <stp>T</stp>
        <tr r="J139" s="7"/>
        <tr r="F139" s="7"/>
      </tp>
      <tp t="s">
        <v/>
        <stp/>
        <stp>ContractData</stp>
        <stp>NGEK30</stp>
        <stp>LastTrade</stp>
        <stp/>
        <stp>T</stp>
        <tr r="J51" s="7"/>
        <tr r="F51" s="7"/>
      </tp>
      <tp t="s">
        <v/>
        <stp/>
        <stp>ContractData</stp>
        <stp>NGEJ30</stp>
        <stp>LastTrade</stp>
        <stp/>
        <stp>T</stp>
        <tr r="F50" s="7"/>
        <tr r="J50" s="7"/>
      </tp>
      <tp t="s">
        <v/>
        <stp/>
        <stp>ContractData</stp>
        <stp>NGEH30</stp>
        <stp>LastTrade</stp>
        <stp/>
        <stp>T</stp>
        <tr r="F49" s="7"/>
        <tr r="J49" s="7"/>
      </tp>
      <tp>
        <v>3.3820000000000001</v>
        <stp/>
        <stp>ContractData</stp>
        <stp>NGEN30</stp>
        <stp>LastTrade</stp>
        <stp/>
        <stp>T</stp>
        <tr r="J53" s="7"/>
        <tr r="F53" s="7"/>
      </tp>
      <tp t="s">
        <v/>
        <stp/>
        <stp>ContractData</stp>
        <stp>NGEM30</stp>
        <stp>LastTrade</stp>
        <stp/>
        <stp>T</stp>
        <tr r="J52" s="7"/>
        <tr r="F52" s="7"/>
      </tp>
      <tp>
        <v>4.21</v>
        <stp/>
        <stp>ContractData</stp>
        <stp>NGEG30</stp>
        <stp>LastTrade</stp>
        <stp/>
        <stp>T</stp>
        <tr r="W49" s="2"/>
        <tr r="F48" s="7"/>
        <tr r="J48" s="7"/>
      </tp>
      <tp t="s">
        <v/>
        <stp/>
        <stp>ContractData</stp>
        <stp>NGEF30</stp>
        <stp>LastTrade</stp>
        <stp/>
        <stp>T</stp>
        <tr r="F47" s="7"/>
        <tr r="J47" s="7"/>
      </tp>
      <tp t="s">
        <v/>
        <stp/>
        <stp>ContractData</stp>
        <stp>NGEZ30</stp>
        <stp>LastTrade</stp>
        <stp/>
        <stp>T</stp>
        <tr r="F58" s="7"/>
        <tr r="J58" s="7"/>
      </tp>
      <tp t="s">
        <v/>
        <stp/>
        <stp>ContractData</stp>
        <stp>NGEX30</stp>
        <stp>LastTrade</stp>
        <stp/>
        <stp>T</stp>
        <tr r="J57" s="7"/>
        <tr r="F57" s="7"/>
      </tp>
      <tp>
        <v>3.456</v>
        <stp/>
        <stp>ContractData</stp>
        <stp>NGEQ30</stp>
        <stp>LastTrade</stp>
        <stp/>
        <stp>T</stp>
        <tr r="W34" s="2"/>
        <tr r="F54" s="7"/>
        <tr r="J54" s="7"/>
      </tp>
      <tp t="s">
        <v/>
        <stp/>
        <stp>ContractData</stp>
        <stp>NGEV30</stp>
        <stp>LastTrade</stp>
        <stp/>
        <stp>T</stp>
        <tr r="F56" s="7"/>
        <tr r="J56" s="7"/>
      </tp>
      <tp t="s">
        <v/>
        <stp/>
        <stp>ContractData</stp>
        <stp>NGEU30</stp>
        <stp>LastTrade</stp>
        <stp/>
        <stp>T</stp>
        <tr r="F55" s="7"/>
        <tr r="J55" s="7"/>
      </tp>
      <tp>
        <v>3.0430000000000001</v>
        <stp/>
        <stp>ContractData</stp>
        <stp>NGEK31</stp>
        <stp>LastTrade</stp>
        <stp/>
        <stp>T</stp>
        <tr r="W35" s="2"/>
        <tr r="J63" s="7"/>
        <tr r="F63" s="7"/>
      </tp>
      <tp>
        <v>3.0630000000000002</v>
        <stp/>
        <stp>ContractData</stp>
        <stp>NGEJ31</stp>
        <stp>LastTrade</stp>
        <stp/>
        <stp>T</stp>
        <tr r="F62" s="7"/>
        <tr r="J62" s="7"/>
      </tp>
      <tp>
        <v>3.5310000000000001</v>
        <stp/>
        <stp>ContractData</stp>
        <stp>NGEH31</stp>
        <stp>LastTrade</stp>
        <stp/>
        <stp>T</stp>
        <tr r="F61" s="7"/>
        <tr r="J61" s="7"/>
      </tp>
      <tp t="s">
        <v/>
        <stp/>
        <stp>ContractData</stp>
        <stp>NGEN31</stp>
        <stp>LastTrade</stp>
        <stp/>
        <stp>T</stp>
        <tr r="F65" s="7"/>
        <tr r="J65" s="7"/>
      </tp>
      <tp t="s">
        <v/>
        <stp/>
        <stp>ContractData</stp>
        <stp>NGEM31</stp>
        <stp>LastTrade</stp>
        <stp/>
        <stp>T</stp>
        <tr r="F64" s="7"/>
        <tr r="J64" s="7"/>
      </tp>
      <tp>
        <v>4.1850000000000005</v>
        <stp/>
        <stp>ContractData</stp>
        <stp>NGEG31</stp>
        <stp>LastTrade</stp>
        <stp/>
        <stp>T</stp>
        <tr r="F60" s="7"/>
        <tr r="J60" s="7"/>
      </tp>
      <tp>
        <v>4.5890000000000004</v>
        <stp/>
        <stp>ContractData</stp>
        <stp>NGEF31</stp>
        <stp>LastTrade</stp>
        <stp/>
        <stp>T</stp>
        <tr r="F59" s="7"/>
        <tr r="J59" s="7"/>
      </tp>
      <tp t="s">
        <v/>
        <stp/>
        <stp>ContractData</stp>
        <stp>NGEZ31</stp>
        <stp>LastTrade</stp>
        <stp/>
        <stp>T</stp>
        <tr r="J70" s="7"/>
        <tr r="F70" s="7"/>
      </tp>
      <tp t="s">
        <v/>
        <stp/>
        <stp>ContractData</stp>
        <stp>NGEX31</stp>
        <stp>LastTrade</stp>
        <stp/>
        <stp>T</stp>
        <tr r="F69" s="7"/>
        <tr r="J69" s="7"/>
      </tp>
      <tp t="s">
        <v/>
        <stp/>
        <stp>ContractData</stp>
        <stp>NGEQ31</stp>
        <stp>LastTrade</stp>
        <stp/>
        <stp>T</stp>
        <tr r="F66" s="7"/>
        <tr r="J66" s="7"/>
      </tp>
      <tp>
        <v>3.47</v>
        <stp/>
        <stp>ContractData</stp>
        <stp>NGEV31</stp>
        <stp>LastTrade</stp>
        <stp/>
        <stp>T</stp>
        <tr r="W50" s="2"/>
        <tr r="J68" s="7"/>
        <tr r="F68" s="7"/>
      </tp>
      <tp t="s">
        <v/>
        <stp/>
        <stp>ContractData</stp>
        <stp>NGEU31</stp>
        <stp>LastTrade</stp>
        <stp/>
        <stp>T</stp>
        <tr r="F67" s="7"/>
        <tr r="J67" s="7"/>
      </tp>
      <tp t="s">
        <v/>
        <stp/>
        <stp>ContractData</stp>
        <stp>NGEK32</stp>
        <stp>LastTrade</stp>
        <stp/>
        <stp>T</stp>
        <tr r="J75" s="7"/>
        <tr r="F75" s="7"/>
      </tp>
      <tp t="s">
        <v/>
        <stp/>
        <stp>ContractData</stp>
        <stp>NGEJ32</stp>
        <stp>LastTrade</stp>
        <stp/>
        <stp>T</stp>
        <tr r="F74" s="7"/>
        <tr r="J74" s="7"/>
      </tp>
      <tp t="s">
        <v/>
        <stp/>
        <stp>ContractData</stp>
        <stp>NGEH32</stp>
        <stp>LastTrade</stp>
        <stp/>
        <stp>T</stp>
        <tr r="J73" s="7"/>
        <tr r="F73" s="7"/>
      </tp>
      <tp t="s">
        <v/>
        <stp/>
        <stp>ContractData</stp>
        <stp>NGEN32</stp>
        <stp>LastTrade</stp>
        <stp/>
        <stp>T</stp>
        <tr r="F77" s="7"/>
        <tr r="J77" s="7"/>
      </tp>
      <tp t="s">
        <v/>
        <stp/>
        <stp>ContractData</stp>
        <stp>NGEM32</stp>
        <stp>LastTrade</stp>
        <stp/>
        <stp>T</stp>
        <tr r="F76" s="7"/>
        <tr r="J76" s="7"/>
      </tp>
      <tp t="s">
        <v/>
        <stp/>
        <stp>ContractData</stp>
        <stp>NGEG32</stp>
        <stp>LastTrade</stp>
        <stp/>
        <stp>T</stp>
        <tr r="F72" s="7"/>
        <tr r="J72" s="7"/>
      </tp>
      <tp t="s">
        <v/>
        <stp/>
        <stp>ContractData</stp>
        <stp>NGEF32</stp>
        <stp>LastTrade</stp>
        <stp/>
        <stp>T</stp>
        <tr r="J71" s="7"/>
        <tr r="F71" s="7"/>
      </tp>
      <tp t="s">
        <v/>
        <stp/>
        <stp>ContractData</stp>
        <stp>NGEZ32</stp>
        <stp>LastTrade</stp>
        <stp/>
        <stp>T</stp>
        <tr r="J82" s="7"/>
        <tr r="F82" s="7"/>
      </tp>
      <tp t="s">
        <v/>
        <stp/>
        <stp>ContractData</stp>
        <stp>NGEX32</stp>
        <stp>LastTrade</stp>
        <stp/>
        <stp>T</stp>
        <tr r="J81" s="7"/>
        <tr r="F81" s="7"/>
      </tp>
      <tp t="s">
        <v/>
        <stp/>
        <stp>ContractData</stp>
        <stp>NGEQ32</stp>
        <stp>LastTrade</stp>
        <stp/>
        <stp>T</stp>
        <tr r="F78" s="7"/>
        <tr r="J78" s="7"/>
      </tp>
      <tp t="s">
        <v/>
        <stp/>
        <stp>ContractData</stp>
        <stp>NGEV32</stp>
        <stp>LastTrade</stp>
        <stp/>
        <stp>T</stp>
        <tr r="F80" s="7"/>
        <tr r="J80" s="7"/>
      </tp>
      <tp t="s">
        <v/>
        <stp/>
        <stp>ContractData</stp>
        <stp>NGEU32</stp>
        <stp>LastTrade</stp>
        <stp/>
        <stp>T</stp>
        <tr r="J79" s="7"/>
        <tr r="F79" s="7"/>
      </tp>
      <tp t="s">
        <v/>
        <stp/>
        <stp>ContractData</stp>
        <stp>NGEK33</stp>
        <stp>LastTrade</stp>
        <stp/>
        <stp>T</stp>
        <tr r="J87" s="7"/>
        <tr r="F87" s="7"/>
      </tp>
      <tp t="s">
        <v/>
        <stp/>
        <stp>ContractData</stp>
        <stp>NGEJ33</stp>
        <stp>LastTrade</stp>
        <stp/>
        <stp>T</stp>
        <tr r="J86" s="7"/>
        <tr r="F86" s="7"/>
      </tp>
      <tp t="s">
        <v/>
        <stp/>
        <stp>ContractData</stp>
        <stp>NGEH33</stp>
        <stp>LastTrade</stp>
        <stp/>
        <stp>T</stp>
        <tr r="F85" s="7"/>
        <tr r="J85" s="7"/>
      </tp>
      <tp t="s">
        <v/>
        <stp/>
        <stp>ContractData</stp>
        <stp>NGEN33</stp>
        <stp>LastTrade</stp>
        <stp/>
        <stp>T</stp>
        <tr r="J89" s="7"/>
        <tr r="F89" s="7"/>
      </tp>
      <tp t="s">
        <v/>
        <stp/>
        <stp>ContractData</stp>
        <stp>NGEM33</stp>
        <stp>LastTrade</stp>
        <stp/>
        <stp>T</stp>
        <tr r="F88" s="7"/>
        <tr r="J88" s="7"/>
      </tp>
      <tp t="s">
        <v/>
        <stp/>
        <stp>ContractData</stp>
        <stp>NGEG33</stp>
        <stp>LastTrade</stp>
        <stp/>
        <stp>T</stp>
        <tr r="F84" s="7"/>
        <tr r="J84" s="7"/>
      </tp>
      <tp t="s">
        <v/>
        <stp/>
        <stp>ContractData</stp>
        <stp>NGEF33</stp>
        <stp>LastTrade</stp>
        <stp/>
        <stp>T</stp>
        <tr r="J83" s="7"/>
        <tr r="F83" s="7"/>
      </tp>
      <tp t="s">
        <v/>
        <stp/>
        <stp>ContractData</stp>
        <stp>NGEZ33</stp>
        <stp>LastTrade</stp>
        <stp/>
        <stp>T</stp>
        <tr r="J94" s="7"/>
        <tr r="F94" s="7"/>
      </tp>
      <tp t="s">
        <v/>
        <stp/>
        <stp>ContractData</stp>
        <stp>NGEX33</stp>
        <stp>LastTrade</stp>
        <stp/>
        <stp>T</stp>
        <tr r="F93" s="7"/>
        <tr r="J93" s="7"/>
      </tp>
      <tp t="s">
        <v/>
        <stp/>
        <stp>ContractData</stp>
        <stp>NGEQ33</stp>
        <stp>LastTrade</stp>
        <stp/>
        <stp>T</stp>
        <tr r="J90" s="7"/>
        <tr r="F90" s="7"/>
      </tp>
      <tp t="s">
        <v/>
        <stp/>
        <stp>ContractData</stp>
        <stp>NGEV33</stp>
        <stp>LastTrade</stp>
        <stp/>
        <stp>T</stp>
        <tr r="F92" s="7"/>
        <tr r="J92" s="7"/>
      </tp>
      <tp t="s">
        <v/>
        <stp/>
        <stp>ContractData</stp>
        <stp>NGEU33</stp>
        <stp>LastTrade</stp>
        <stp/>
        <stp>T</stp>
        <tr r="J91" s="7"/>
        <tr r="F91" s="7"/>
      </tp>
      <tp t="s">
        <v/>
        <stp/>
        <stp>ContractData</stp>
        <stp>NGEK38</stp>
        <stp>LastTrade</stp>
        <stp/>
        <stp>T</stp>
        <tr r="F147" s="7"/>
        <tr r="J147" s="7"/>
      </tp>
      <tp t="s">
        <v/>
        <stp/>
        <stp>ContractData</stp>
        <stp>NGEJ38</stp>
        <stp>LastTrade</stp>
        <stp/>
        <stp>T</stp>
        <tr r="F146" s="7"/>
        <tr r="J146" s="7"/>
      </tp>
      <tp t="s">
        <v/>
        <stp/>
        <stp>ContractData</stp>
        <stp>NGEH38</stp>
        <stp>LastTrade</stp>
        <stp/>
        <stp>T</stp>
        <tr r="F145" s="7"/>
        <tr r="J145" s="7"/>
      </tp>
      <tp t="s">
        <v/>
        <stp/>
        <stp>ContractData</stp>
        <stp>NGEN38</stp>
        <stp>LastTrade</stp>
        <stp/>
        <stp>T</stp>
        <tr r="F149" s="7"/>
        <tr r="J149" s="7"/>
      </tp>
      <tp t="s">
        <v/>
        <stp/>
        <stp>ContractData</stp>
        <stp>NGEM38</stp>
        <stp>LastTrade</stp>
        <stp/>
        <stp>T</stp>
        <tr r="J148" s="7"/>
        <tr r="F148" s="7"/>
      </tp>
      <tp t="s">
        <v/>
        <stp/>
        <stp>ContractData</stp>
        <stp>NGEG38</stp>
        <stp>LastTrade</stp>
        <stp/>
        <stp>T</stp>
        <tr r="J144" s="7"/>
        <tr r="F144" s="7"/>
      </tp>
      <tp t="s">
        <v/>
        <stp/>
        <stp>ContractData</stp>
        <stp>NGEF38</stp>
        <stp>LastTrade</stp>
        <stp/>
        <stp>T</stp>
        <tr r="F143" s="7"/>
        <tr r="J143" s="7"/>
      </tp>
      <tp t="s">
        <v/>
        <stp/>
        <stp>ContractData</stp>
        <stp>NGEZ38</stp>
        <stp>LastTrade</stp>
        <stp/>
        <stp>T</stp>
        <tr r="J154" s="7"/>
        <tr r="F154" s="7"/>
      </tp>
      <tp t="s">
        <v/>
        <stp/>
        <stp>ContractData</stp>
        <stp>NGEX38</stp>
        <stp>LastTrade</stp>
        <stp/>
        <stp>T</stp>
        <tr r="J153" s="7"/>
        <tr r="F153" s="7"/>
      </tp>
      <tp t="s">
        <v/>
        <stp/>
        <stp>ContractData</stp>
        <stp>NGEQ38</stp>
        <stp>LastTrade</stp>
        <stp/>
        <stp>T</stp>
        <tr r="F150" s="7"/>
        <tr r="J150" s="7"/>
      </tp>
      <tp t="s">
        <v/>
        <stp/>
        <stp>ContractData</stp>
        <stp>NGEV38</stp>
        <stp>LastTrade</stp>
        <stp/>
        <stp>T</stp>
        <tr r="F152" s="7"/>
        <tr r="J152" s="7"/>
      </tp>
      <tp t="s">
        <v/>
        <stp/>
        <stp>ContractData</stp>
        <stp>NGEU38</stp>
        <stp>LastTrade</stp>
        <stp/>
        <stp>T</stp>
        <tr r="J151" s="7"/>
        <tr r="F151" s="7"/>
      </tp>
      <tp>
        <v>2.7229999999999999</v>
        <stp/>
        <stp>ContractData</stp>
        <stp>NGEK26</stp>
        <stp>LastTrade</stp>
        <stp/>
        <stp>T</stp>
        <tr r="W30" s="2"/>
        <tr r="F3" s="7"/>
        <tr r="J3" s="7"/>
      </tp>
      <tp>
        <v>3.133</v>
        <stp/>
        <stp>ContractData</stp>
        <stp>NGEN26</stp>
        <stp>LastTrade</stp>
        <stp/>
        <stp>T</stp>
        <tr r="F5" s="7"/>
        <tr r="J5" s="7"/>
      </tp>
      <tp>
        <v>2.86</v>
        <stp/>
        <stp>ContractData</stp>
        <stp>NGEM26</stp>
        <stp>LastTrade</stp>
        <stp/>
        <stp>T</stp>
        <tr r="J4" s="7"/>
        <tr r="F4" s="7"/>
      </tp>
      <tp>
        <v>4.2430000000000003</v>
        <stp/>
        <stp>ContractData</stp>
        <stp>NGEZ26</stp>
        <stp>LastTrade</stp>
        <stp/>
        <stp>T</stp>
        <tr r="J10" s="7"/>
        <tr r="F10" s="7"/>
      </tp>
      <tp>
        <v>3.536</v>
        <stp/>
        <stp>ContractData</stp>
        <stp>NGEX26</stp>
        <stp>LastTrade</stp>
        <stp/>
        <stp>T</stp>
        <tr r="J9" s="7"/>
        <tr r="F9" s="7"/>
      </tp>
      <tp>
        <v>3.2050000000000001</v>
        <stp/>
        <stp>ContractData</stp>
        <stp>NGEQ26</stp>
        <stp>LastTrade</stp>
        <stp/>
        <stp>T</stp>
        <tr r="F6" s="7"/>
        <tr r="J6" s="7"/>
      </tp>
      <tp>
        <v>3.2560000000000002</v>
        <stp/>
        <stp>ContractData</stp>
        <stp>NGEV26</stp>
        <stp>LastTrade</stp>
        <stp/>
        <stp>T</stp>
        <tr r="W45" s="2"/>
        <tr r="J8" s="7"/>
        <tr r="F8" s="7"/>
      </tp>
      <tp>
        <v>3.1880000000000002</v>
        <stp/>
        <stp>ContractData</stp>
        <stp>NGEU26</stp>
        <stp>LastTrade</stp>
        <stp/>
        <stp>T</stp>
        <tr r="J7" s="7"/>
        <tr r="F7" s="7"/>
      </tp>
      <tp>
        <v>3.036</v>
        <stp/>
        <stp>ContractData</stp>
        <stp>NGEK27</stp>
        <stp>LastTrade</stp>
        <stp/>
        <stp>T</stp>
        <tr r="J15" s="7"/>
        <tr r="F15" s="7"/>
      </tp>
      <tp>
        <v>3.052</v>
        <stp/>
        <stp>ContractData</stp>
        <stp>NGEJ27</stp>
        <stp>LastTrade</stp>
        <stp/>
        <stp>T</stp>
        <tr r="F14" s="7"/>
        <tr r="J14" s="7"/>
      </tp>
      <tp>
        <v>3.3140000000000001</v>
        <stp/>
        <stp>ContractData</stp>
        <stp>NGEH27</stp>
        <stp>LastTrade</stp>
        <stp/>
        <stp>T</stp>
        <tr r="F13" s="7"/>
        <tr r="J13" s="7"/>
      </tp>
      <tp>
        <v>3.3810000000000002</v>
        <stp/>
        <stp>ContractData</stp>
        <stp>NGEN27</stp>
        <stp>LastTrade</stp>
        <stp/>
        <stp>T</stp>
        <tr r="F17" s="7"/>
        <tr r="J17" s="7"/>
      </tp>
      <tp>
        <v>3.17</v>
        <stp/>
        <stp>ContractData</stp>
        <stp>NGEM27</stp>
        <stp>LastTrade</stp>
        <stp/>
        <stp>T</stp>
        <tr r="F16" s="7"/>
        <tr r="J16" s="7"/>
      </tp>
      <tp>
        <v>4.1900000000000004</v>
        <stp/>
        <stp>ContractData</stp>
        <stp>NGEG27</stp>
        <stp>LastTrade</stp>
        <stp/>
        <stp>T</stp>
        <tr r="F12" s="7"/>
        <tr r="J12" s="7"/>
      </tp>
      <tp>
        <v>4.6550000000000002</v>
        <stp/>
        <stp>ContractData</stp>
        <stp>NGEF27</stp>
        <stp>LastTrade</stp>
        <stp/>
        <stp>T</stp>
        <tr r="W31" s="2"/>
        <tr r="F11" s="7"/>
        <tr r="J11" s="7"/>
      </tp>
      <tp>
        <v>4.4249999999999998</v>
        <stp/>
        <stp>ContractData</stp>
        <stp>NGEZ27</stp>
        <stp>LastTrade</stp>
        <stp/>
        <stp>T</stp>
        <tr r="J22" s="7"/>
        <tr r="F22" s="7"/>
      </tp>
      <tp>
        <v>3.7749999999999999</v>
        <stp/>
        <stp>ContractData</stp>
        <stp>NGEX27</stp>
        <stp>LastTrade</stp>
        <stp/>
        <stp>T</stp>
        <tr r="J21" s="7"/>
        <tr r="F21" s="7"/>
      </tp>
      <tp>
        <v>3.4370000000000003</v>
        <stp/>
        <stp>ContractData</stp>
        <stp>NGEQ27</stp>
        <stp>LastTrade</stp>
        <stp/>
        <stp>T</stp>
        <tr r="F18" s="7"/>
        <tr r="J18" s="7"/>
      </tp>
      <tp>
        <v>3.496</v>
        <stp/>
        <stp>ContractData</stp>
        <stp>NGEV27</stp>
        <stp>LastTrade</stp>
        <stp/>
        <stp>T</stp>
        <tr r="W46" s="2"/>
        <tr r="J20" s="7"/>
        <tr r="F20" s="7"/>
      </tp>
      <tp>
        <v>3.415</v>
        <stp/>
        <stp>ContractData</stp>
        <stp>NGEU27</stp>
        <stp>LastTrade</stp>
        <stp/>
        <stp>T</stp>
        <tr r="J19" s="7"/>
        <tr r="F19" s="7"/>
      </tp>
      <tp>
        <v>3.14</v>
        <stp/>
        <stp>ContractData</stp>
        <stp>NGEK28</stp>
        <stp>LastTrade</stp>
        <stp/>
        <stp>T</stp>
        <tr r="F27" s="7"/>
        <tr r="J27" s="7"/>
      </tp>
      <tp>
        <v>3.1680000000000001</v>
        <stp/>
        <stp>ContractData</stp>
        <stp>NGEJ28</stp>
        <stp>LastTrade</stp>
        <stp/>
        <stp>T</stp>
        <tr r="J26" s="7"/>
        <tr r="F26" s="7"/>
      </tp>
      <tp>
        <v>3.49</v>
        <stp/>
        <stp>ContractData</stp>
        <stp>NGEH28</stp>
        <stp>LastTrade</stp>
        <stp/>
        <stp>T</stp>
        <tr r="J25" s="7"/>
        <tr r="F25" s="7"/>
      </tp>
      <tp>
        <v>3.5289999999999999</v>
        <stp/>
        <stp>ContractData</stp>
        <stp>NGEN28</stp>
        <stp>LastTrade</stp>
        <stp/>
        <stp>T</stp>
        <tr r="J29" s="7"/>
        <tr r="F29" s="7"/>
      </tp>
      <tp>
        <v>3.3200000000000003</v>
        <stp/>
        <stp>ContractData</stp>
        <stp>NGEM28</stp>
        <stp>LastTrade</stp>
        <stp/>
        <stp>T</stp>
        <tr r="F28" s="7"/>
        <tr r="J28" s="7"/>
      </tp>
      <tp>
        <v>4.25</v>
        <stp/>
        <stp>ContractData</stp>
        <stp>NGEG28</stp>
        <stp>LastTrade</stp>
        <stp/>
        <stp>T</stp>
        <tr r="J24" s="7"/>
        <tr r="F24" s="7"/>
      </tp>
      <tp>
        <v>4.8079999999999998</v>
        <stp/>
        <stp>ContractData</stp>
        <stp>NGEF28</stp>
        <stp>LastTrade</stp>
        <stp/>
        <stp>T</stp>
        <tr r="W32" s="2"/>
        <tr r="F23" s="7"/>
        <tr r="J23" s="7"/>
      </tp>
      <tp>
        <v>4.3849999999999998</v>
        <stp/>
        <stp>ContractData</stp>
        <stp>NGEZ28</stp>
        <stp>LastTrade</stp>
        <stp/>
        <stp>T</stp>
        <tr r="F34" s="7"/>
        <tr r="J34" s="7"/>
      </tp>
      <tp>
        <v>3.8460000000000001</v>
        <stp/>
        <stp>ContractData</stp>
        <stp>NGEX28</stp>
        <stp>LastTrade</stp>
        <stp/>
        <stp>T</stp>
        <tr r="F33" s="7"/>
        <tr r="J33" s="7"/>
      </tp>
      <tp>
        <v>3.5430000000000001</v>
        <stp/>
        <stp>ContractData</stp>
        <stp>NGEQ28</stp>
        <stp>LastTrade</stp>
        <stp/>
        <stp>T</stp>
        <tr r="W47" s="2"/>
        <tr r="J30" s="7"/>
        <tr r="F30" s="7"/>
      </tp>
      <tp>
        <v>3.62</v>
        <stp/>
        <stp>ContractData</stp>
        <stp>NGEV28</stp>
        <stp>LastTrade</stp>
        <stp/>
        <stp>T</stp>
        <tr r="J32" s="7"/>
        <tr r="F32" s="7"/>
      </tp>
      <tp>
        <v>3.5700000000000003</v>
        <stp/>
        <stp>ContractData</stp>
        <stp>NGEU28</stp>
        <stp>LastTrade</stp>
        <stp/>
        <stp>T</stp>
        <tr r="J31" s="7"/>
        <tr r="F31" s="7"/>
      </tp>
      <tp>
        <v>3.0350000000000001</v>
        <stp/>
        <stp>ContractData</stp>
        <stp>NGEK29</stp>
        <stp>LastTrade</stp>
        <stp/>
        <stp>T</stp>
        <tr r="W48" s="2"/>
        <tr r="J39" s="7"/>
        <tr r="F39" s="7"/>
      </tp>
      <tp>
        <v>3.09</v>
        <stp/>
        <stp>ContractData</stp>
        <stp>NGEJ29</stp>
        <stp>LastTrade</stp>
        <stp/>
        <stp>T</stp>
        <tr r="J38" s="7"/>
        <tr r="F38" s="7"/>
      </tp>
      <tp>
        <v>3.3570000000000002</v>
        <stp/>
        <stp>ContractData</stp>
        <stp>NGEH29</stp>
        <stp>LastTrade</stp>
        <stp/>
        <stp>T</stp>
        <tr r="J37" s="7"/>
        <tr r="F37" s="7"/>
      </tp>
      <tp t="s">
        <v/>
        <stp/>
        <stp>ContractData</stp>
        <stp>NGEN29</stp>
        <stp>LastTrade</stp>
        <stp/>
        <stp>T</stp>
        <tr r="J41" s="7"/>
        <tr r="F41" s="7"/>
      </tp>
      <tp t="s">
        <v/>
        <stp/>
        <stp>ContractData</stp>
        <stp>NGEM29</stp>
        <stp>LastTrade</stp>
        <stp/>
        <stp>T</stp>
        <tr r="J40" s="7"/>
        <tr r="F40" s="7"/>
      </tp>
      <tp>
        <v>4.234</v>
        <stp/>
        <stp>ContractData</stp>
        <stp>NGEG29</stp>
        <stp>LastTrade</stp>
        <stp/>
        <stp>T</stp>
        <tr r="J36" s="7"/>
        <tr r="F36" s="7"/>
      </tp>
      <tp>
        <v>4.7850000000000001</v>
        <stp/>
        <stp>ContractData</stp>
        <stp>NGEF29</stp>
        <stp>LastTrade</stp>
        <stp/>
        <stp>T</stp>
        <tr r="W33" s="2"/>
        <tr r="F35" s="7"/>
        <tr r="J35" s="7"/>
      </tp>
      <tp>
        <v>4.3079999999999998</v>
        <stp/>
        <stp>ContractData</stp>
        <stp>NGEZ29</stp>
        <stp>LastTrade</stp>
        <stp/>
        <stp>T</stp>
        <tr r="F46" s="7"/>
        <tr r="J46" s="7"/>
      </tp>
      <tp>
        <v>3.7280000000000002</v>
        <stp/>
        <stp>ContractData</stp>
        <stp>NGEX29</stp>
        <stp>LastTrade</stp>
        <stp/>
        <stp>T</stp>
        <tr r="F45" s="7"/>
        <tr r="J45" s="7"/>
      </tp>
      <tp t="s">
        <v/>
        <stp/>
        <stp>ContractData</stp>
        <stp>NGEQ29</stp>
        <stp>LastTrade</stp>
        <stp/>
        <stp>T</stp>
        <tr r="F42" s="7"/>
        <tr r="J42" s="7"/>
      </tp>
      <tp t="s">
        <v/>
        <stp/>
        <stp>ContractData</stp>
        <stp>NGEV29</stp>
        <stp>LastTrade</stp>
        <stp/>
        <stp>T</stp>
        <tr r="J44" s="7"/>
        <tr r="F44" s="7"/>
      </tp>
      <tp t="s">
        <v/>
        <stp/>
        <stp>ContractData</stp>
        <stp>NGEU29</stp>
        <stp>LastTrade</stp>
        <stp/>
        <stp>T</stp>
        <tr r="J43" s="7"/>
        <tr r="F43" s="7"/>
      </tp>
      <tp t="s">
        <v/>
        <stp/>
        <stp>ContractData</stp>
        <stp>HOEF30</stp>
        <stp>LastTrade</stp>
        <stp/>
        <stp>T</stp>
        <tr r="F47" s="4"/>
        <tr r="J47" s="4"/>
      </tp>
      <tp t="s">
        <v/>
        <stp/>
        <stp>ContractData</stp>
        <stp>HOEK28</stp>
        <stp>LastTrade</stp>
        <stp/>
        <stp>T</stp>
        <tr r="J27" s="4"/>
        <tr r="F27" s="4"/>
      </tp>
      <tp t="s">
        <v/>
        <stp/>
        <stp>ContractData</stp>
        <stp>HOEJ28</stp>
        <stp>LastTrade</stp>
        <stp/>
        <stp>T</stp>
        <tr r="J26" s="4"/>
        <tr r="F26" s="4"/>
      </tp>
      <tp>
        <v>2.5900000000000003</v>
        <stp/>
        <stp>ContractData</stp>
        <stp>HOEH28</stp>
        <stp>LastTrade</stp>
        <stp/>
        <stp>T</stp>
        <tr r="W11" s="2"/>
        <tr r="F25" s="4"/>
        <tr r="J25" s="4"/>
      </tp>
      <tp t="s">
        <v/>
        <stp/>
        <stp>ContractData</stp>
        <stp>HOEN28</stp>
        <stp>LastTrade</stp>
        <stp/>
        <stp>T</stp>
        <tr r="J29" s="4"/>
        <tr r="F29" s="4"/>
      </tp>
      <tp t="s">
        <v/>
        <stp/>
        <stp>ContractData</stp>
        <stp>HOEM28</stp>
        <stp>LastTrade</stp>
        <stp/>
        <stp>T</stp>
        <tr r="F28" s="4"/>
        <tr r="J28" s="4"/>
      </tp>
      <tp>
        <v>2.6350000000000002</v>
        <stp/>
        <stp>ContractData</stp>
        <stp>HOEG28</stp>
        <stp>LastTrade</stp>
        <stp/>
        <stp>T</stp>
        <tr r="W4" s="2"/>
        <tr r="J24" s="4"/>
        <tr r="F24" s="4"/>
      </tp>
      <tp t="s">
        <v/>
        <stp/>
        <stp>ContractData</stp>
        <stp>HOEF28</stp>
        <stp>LastTrade</stp>
        <stp/>
        <stp>T</stp>
        <tr r="J23" s="4"/>
        <tr r="F23" s="4"/>
      </tp>
      <tp>
        <v>2.5521000000000003</v>
        <stp/>
        <stp>ContractData</stp>
        <stp>HOEZ28</stp>
        <stp>LastTrade</stp>
        <stp/>
        <stp>T</stp>
        <tr r="F34" s="4"/>
        <tr r="J34" s="4"/>
      </tp>
      <tp t="s">
        <v/>
        <stp/>
        <stp>ContractData</stp>
        <stp>HOEX28</stp>
        <stp>LastTrade</stp>
        <stp/>
        <stp>T</stp>
        <tr r="F33" s="4"/>
        <tr r="J33" s="4"/>
      </tp>
      <tp t="s">
        <v/>
        <stp/>
        <stp>ContractData</stp>
        <stp>HOEQ28</stp>
        <stp>LastTrade</stp>
        <stp/>
        <stp>T</stp>
        <tr r="F30" s="4"/>
        <tr r="J30" s="4"/>
      </tp>
      <tp t="s">
        <v/>
        <stp/>
        <stp>ContractData</stp>
        <stp>HOEV28</stp>
        <stp>LastTrade</stp>
        <stp/>
        <stp>T</stp>
        <tr r="J32" s="4"/>
        <tr r="F32" s="4"/>
      </tp>
      <tp t="s">
        <v/>
        <stp/>
        <stp>ContractData</stp>
        <stp>HOEU28</stp>
        <stp>LastTrade</stp>
        <stp/>
        <stp>T</stp>
        <tr r="J31" s="4"/>
        <tr r="F31" s="4"/>
      </tp>
      <tp t="s">
        <v/>
        <stp/>
        <stp>ContractData</stp>
        <stp>HOEK29</stp>
        <stp>LastTrade</stp>
        <stp/>
        <stp>T</stp>
        <tr r="J39" s="4"/>
        <tr r="F39" s="4"/>
      </tp>
      <tp t="s">
        <v/>
        <stp/>
        <stp>ContractData</stp>
        <stp>HOEJ29</stp>
        <stp>LastTrade</stp>
        <stp/>
        <stp>T</stp>
        <tr r="F38" s="4"/>
        <tr r="J38" s="4"/>
      </tp>
      <tp t="s">
        <v/>
        <stp/>
        <stp>ContractData</stp>
        <stp>HOEH29</stp>
        <stp>LastTrade</stp>
        <stp/>
        <stp>T</stp>
        <tr r="F37" s="4"/>
        <tr r="J37" s="4"/>
      </tp>
      <tp t="s">
        <v/>
        <stp/>
        <stp>ContractData</stp>
        <stp>HOEN29</stp>
        <stp>LastTrade</stp>
        <stp/>
        <stp>T</stp>
        <tr r="F41" s="4"/>
        <tr r="J41" s="4"/>
      </tp>
      <tp t="s">
        <v/>
        <stp/>
        <stp>ContractData</stp>
        <stp>HOEM29</stp>
        <stp>LastTrade</stp>
        <stp/>
        <stp>T</stp>
        <tr r="F40" s="4"/>
        <tr r="J40" s="4"/>
      </tp>
      <tp t="s">
        <v/>
        <stp/>
        <stp>ContractData</stp>
        <stp>HOEG29</stp>
        <stp>LastTrade</stp>
        <stp/>
        <stp>T</stp>
        <tr r="J36" s="4"/>
        <tr r="F36" s="4"/>
      </tp>
      <tp t="s">
        <v/>
        <stp/>
        <stp>ContractData</stp>
        <stp>HOEF29</stp>
        <stp>LastTrade</stp>
        <stp/>
        <stp>T</stp>
        <tr r="F35" s="4"/>
        <tr r="J35" s="4"/>
      </tp>
      <tp t="s">
        <v/>
        <stp/>
        <stp>ContractData</stp>
        <stp>HOEZ29</stp>
        <stp>LastTrade</stp>
        <stp/>
        <stp>T</stp>
        <tr r="F46" s="4"/>
        <tr r="J46" s="4"/>
      </tp>
      <tp t="s">
        <v/>
        <stp/>
        <stp>ContractData</stp>
        <stp>HOEX29</stp>
        <stp>LastTrade</stp>
        <stp/>
        <stp>T</stp>
        <tr r="F45" s="4"/>
        <tr r="J45" s="4"/>
      </tp>
      <tp t="s">
        <v/>
        <stp/>
        <stp>ContractData</stp>
        <stp>HOEQ29</stp>
        <stp>LastTrade</stp>
        <stp/>
        <stp>T</stp>
        <tr r="F42" s="4"/>
        <tr r="J42" s="4"/>
      </tp>
      <tp t="s">
        <v/>
        <stp/>
        <stp>ContractData</stp>
        <stp>HOEV29</stp>
        <stp>LastTrade</stp>
        <stp/>
        <stp>T</stp>
        <tr r="J44" s="4"/>
        <tr r="F44" s="4"/>
      </tp>
      <tp t="s">
        <v/>
        <stp/>
        <stp>ContractData</stp>
        <stp>HOEU29</stp>
        <stp>LastTrade</stp>
        <stp/>
        <stp>T</stp>
        <tr r="F43" s="4"/>
        <tr r="J43" s="4"/>
      </tp>
      <tp>
        <v>3.5494000000000003</v>
        <stp/>
        <stp>ContractData</stp>
        <stp>HOEK26</stp>
        <stp>LastTrade</stp>
        <stp/>
        <stp>T</stp>
        <tr r="W2" s="2"/>
        <tr r="F3" s="4"/>
        <tr r="J3" s="4"/>
      </tp>
      <tp>
        <v>3.3223000000000003</v>
        <stp/>
        <stp>ContractData</stp>
        <stp>HOEN26</stp>
        <stp>LastTrade</stp>
        <stp/>
        <stp>T</stp>
        <tr r="F5" s="4"/>
        <tr r="J5" s="4"/>
      </tp>
      <tp>
        <v>3.4528000000000003</v>
        <stp/>
        <stp>ContractData</stp>
        <stp>HOEM26</stp>
        <stp>LastTrade</stp>
        <stp/>
        <stp>T</stp>
        <tr r="F4" s="4"/>
        <tr r="J4" s="4"/>
      </tp>
      <tp>
        <v>2.9361000000000002</v>
        <stp/>
        <stp>ContractData</stp>
        <stp>HOEZ26</stp>
        <stp>LastTrade</stp>
        <stp/>
        <stp>T</stp>
        <tr r="W9" s="2"/>
        <tr r="F10" s="4"/>
        <tr r="J10" s="4"/>
      </tp>
      <tp>
        <v>3.0176000000000003</v>
        <stp/>
        <stp>ContractData</stp>
        <stp>HOEX26</stp>
        <stp>LastTrade</stp>
        <stp/>
        <stp>T</stp>
        <tr r="F9" s="4"/>
        <tr r="J9" s="4"/>
      </tp>
      <tp>
        <v>3.2331000000000003</v>
        <stp/>
        <stp>ContractData</stp>
        <stp>HOEQ26</stp>
        <stp>LastTrade</stp>
        <stp/>
        <stp>T</stp>
        <tr r="J6" s="4"/>
        <tr r="F6" s="4"/>
      </tp>
      <tp>
        <v>3.0816000000000003</v>
        <stp/>
        <stp>ContractData</stp>
        <stp>HOEV26</stp>
        <stp>LastTrade</stp>
        <stp/>
        <stp>T</stp>
        <tr r="J8" s="4"/>
        <tr r="F8" s="4"/>
      </tp>
      <tp>
        <v>3.1553</v>
        <stp/>
        <stp>ContractData</stp>
        <stp>HOEU26</stp>
        <stp>LastTrade</stp>
        <stp/>
        <stp>T</stp>
        <tr r="F7" s="4"/>
        <tr r="J7" s="4"/>
      </tp>
      <tp>
        <v>2.6355</v>
        <stp/>
        <stp>ContractData</stp>
        <stp>HOEK27</stp>
        <stp>LastTrade</stp>
        <stp/>
        <stp>T</stp>
        <tr r="J15" s="4"/>
        <tr r="F15" s="4"/>
      </tp>
      <tp>
        <v>2.6817000000000002</v>
        <stp/>
        <stp>ContractData</stp>
        <stp>HOEJ27</stp>
        <stp>LastTrade</stp>
        <stp/>
        <stp>T</stp>
        <tr r="J14" s="4"/>
        <tr r="F14" s="4"/>
      </tp>
      <tp>
        <v>2.8151000000000002</v>
        <stp/>
        <stp>ContractData</stp>
        <stp>HOEH27</stp>
        <stp>LastTrade</stp>
        <stp/>
        <stp>T</stp>
        <tr r="J13" s="4"/>
        <tr r="F13" s="4"/>
      </tp>
      <tp>
        <v>2.6550000000000002</v>
        <stp/>
        <stp>ContractData</stp>
        <stp>HOEN27</stp>
        <stp>LastTrade</stp>
        <stp/>
        <stp>T</stp>
        <tr r="F17" s="4"/>
        <tr r="J17" s="4"/>
      </tp>
      <tp>
        <v>2.6936</v>
        <stp/>
        <stp>ContractData</stp>
        <stp>HOEM27</stp>
        <stp>LastTrade</stp>
        <stp/>
        <stp>T</stp>
        <tr r="W3" s="2"/>
        <tr r="J16" s="4"/>
        <tr r="F16" s="4"/>
      </tp>
      <tp>
        <v>2.7862</v>
        <stp/>
        <stp>ContractData</stp>
        <stp>HOEG27</stp>
        <stp>LastTrade</stp>
        <stp/>
        <stp>T</stp>
        <tr r="W10" s="2"/>
        <tr r="F12" s="4"/>
        <tr r="J12" s="4"/>
      </tp>
      <tp>
        <v>2.8940000000000001</v>
        <stp/>
        <stp>ContractData</stp>
        <stp>HOEF27</stp>
        <stp>LastTrade</stp>
        <stp/>
        <stp>T</stp>
        <tr r="J11" s="4"/>
        <tr r="F11" s="4"/>
      </tp>
      <tp>
        <v>2.5244</v>
        <stp/>
        <stp>ContractData</stp>
        <stp>HOEZ27</stp>
        <stp>LastTrade</stp>
        <stp/>
        <stp>T</stp>
        <tr r="J22" s="4"/>
        <tr r="F22" s="4"/>
      </tp>
      <tp t="s">
        <v/>
        <stp/>
        <stp>ContractData</stp>
        <stp>HOEX27</stp>
        <stp>LastTrade</stp>
        <stp/>
        <stp>T</stp>
        <tr r="F21" s="4"/>
        <tr r="J21" s="4"/>
      </tp>
      <tp t="s">
        <v/>
        <stp/>
        <stp>ContractData</stp>
        <stp>HOEQ27</stp>
        <stp>LastTrade</stp>
        <stp/>
        <stp>T</stp>
        <tr r="F18" s="4"/>
        <tr r="J18" s="4"/>
      </tp>
      <tp t="s">
        <v/>
        <stp/>
        <stp>ContractData</stp>
        <stp>HOEV27</stp>
        <stp>LastTrade</stp>
        <stp/>
        <stp>T</stp>
        <tr r="F20" s="4"/>
        <tr r="J20" s="4"/>
      </tp>
      <tp t="s">
        <v/>
        <stp/>
        <stp>ContractData</stp>
        <stp>HOEU27</stp>
        <stp>LastTrade</stp>
        <stp/>
        <stp>T</stp>
        <tr r="F19" s="4"/>
        <tr r="J19" s="4"/>
      </tp>
      <tp t="s">
        <v/>
        <stp/>
        <stp>ContractData</stp>
        <stp>CLEK29</stp>
        <stp>LastTrade</stp>
        <stp/>
        <stp>T</stp>
        <tr r="J39" s="1"/>
        <tr r="F39" s="1"/>
      </tp>
      <tp t="s">
        <v/>
        <stp/>
        <stp>ContractData</stp>
        <stp>CLEJ29</stp>
        <stp>LastTrade</stp>
        <stp/>
        <stp>T</stp>
        <tr r="F38" s="1"/>
        <tr r="J38" s="1"/>
      </tp>
      <tp t="s">
        <v/>
        <stp/>
        <stp>ContractData</stp>
        <stp>CLEH29</stp>
        <stp>LastTrade</stp>
        <stp/>
        <stp>T</stp>
        <tr r="F37" s="1"/>
        <tr r="J37" s="1"/>
      </tp>
      <tp t="s">
        <v/>
        <stp/>
        <stp>ContractData</stp>
        <stp>CLEN29</stp>
        <stp>LastTrade</stp>
        <stp/>
        <stp>T</stp>
        <tr r="J41" s="1"/>
        <tr r="F41" s="1"/>
      </tp>
      <tp t="s">
        <v/>
        <stp/>
        <stp>ContractData</stp>
        <stp>CLEM29</stp>
        <stp>LastTrade</stp>
        <stp/>
        <stp>T</stp>
        <tr r="J40" s="1"/>
        <tr r="F40" s="1"/>
      </tp>
      <tp>
        <v>68</v>
        <stp/>
        <stp>ContractData</stp>
        <stp>CLEG29</stp>
        <stp>LastTrade</stp>
        <stp/>
        <stp>T</stp>
        <tr r="I18" s="2"/>
        <tr r="J36" s="1"/>
        <tr r="F36" s="1"/>
      </tp>
      <tp t="s">
        <v/>
        <stp/>
        <stp>ContractData</stp>
        <stp>CLEF29</stp>
        <stp>LastTrade</stp>
        <stp/>
        <stp>T</stp>
        <tr r="F35" s="1"/>
        <tr r="J35" s="1"/>
      </tp>
      <tp>
        <v>66.58</v>
        <stp/>
        <stp>ContractData</stp>
        <stp>CLEZ29</stp>
        <stp>LastTrade</stp>
        <stp/>
        <stp>T</stp>
        <tr r="I5" s="2"/>
        <tr r="F46" s="1"/>
        <tr r="J46" s="1"/>
      </tp>
      <tp t="s">
        <v/>
        <stp/>
        <stp>ContractData</stp>
        <stp>CLEX29</stp>
        <stp>LastTrade</stp>
        <stp/>
        <stp>T</stp>
        <tr r="F45" s="1"/>
        <tr r="J45" s="1"/>
      </tp>
      <tp t="s">
        <v/>
        <stp/>
        <stp>ContractData</stp>
        <stp>CLEQ29</stp>
        <stp>LastTrade</stp>
        <stp/>
        <stp>T</stp>
        <tr r="F42" s="1"/>
        <tr r="J42" s="1"/>
      </tp>
      <tp t="s">
        <v/>
        <stp/>
        <stp>ContractData</stp>
        <stp>CLEV29</stp>
        <stp>LastTrade</stp>
        <stp/>
        <stp>T</stp>
        <tr r="J44" s="1"/>
        <tr r="F44" s="1"/>
      </tp>
      <tp t="s">
        <v/>
        <stp/>
        <stp>ContractData</stp>
        <stp>CLEU29</stp>
        <stp>LastTrade</stp>
        <stp/>
        <stp>T</stp>
        <tr r="J43" s="1"/>
        <tr r="F43" s="1"/>
      </tp>
      <tp t="s">
        <v/>
        <stp/>
        <stp>ContractData</stp>
        <stp>CLEK28</stp>
        <stp>LastTrade</stp>
        <stp/>
        <stp>T</stp>
        <tr r="J27" s="1"/>
        <tr r="F27" s="1"/>
      </tp>
      <tp t="s">
        <v/>
        <stp/>
        <stp>ContractData</stp>
        <stp>CLEJ28</stp>
        <stp>LastTrade</stp>
        <stp/>
        <stp>T</stp>
        <tr r="F26" s="1"/>
        <tr r="J26" s="1"/>
      </tp>
      <tp>
        <v>70.19</v>
        <stp/>
        <stp>ContractData</stp>
        <stp>CLEH28</stp>
        <stp>LastTrade</stp>
        <stp/>
        <stp>T</stp>
        <tr r="I4" s="2"/>
        <tr r="J25" s="1"/>
        <tr r="F25" s="1"/>
      </tp>
      <tp t="s">
        <v/>
        <stp/>
        <stp>ContractData</stp>
        <stp>CLEN28</stp>
        <stp>LastTrade</stp>
        <stp/>
        <stp>T</stp>
        <tr r="F29" s="1"/>
        <tr r="J29" s="1"/>
      </tp>
      <tp>
        <v>69.62</v>
        <stp/>
        <stp>ContractData</stp>
        <stp>CLEM28</stp>
        <stp>LastTrade</stp>
        <stp/>
        <stp>T</stp>
        <tr r="F28" s="1"/>
        <tr r="J28" s="1"/>
      </tp>
      <tp>
        <v>68.14</v>
        <stp/>
        <stp>ContractData</stp>
        <stp>CLEG28</stp>
        <stp>LastTrade</stp>
        <stp/>
        <stp>T</stp>
        <tr r="I17" s="2"/>
        <tr r="F24" s="1"/>
        <tr r="J24" s="1"/>
      </tp>
      <tp>
        <v>69.03</v>
        <stp/>
        <stp>ContractData</stp>
        <stp>CLEF28</stp>
        <stp>LastTrade</stp>
        <stp/>
        <stp>T</stp>
        <tr r="F23" s="1"/>
        <tr r="J23" s="1"/>
      </tp>
      <tp>
        <v>68.58</v>
        <stp/>
        <stp>ContractData</stp>
        <stp>CLEZ28</stp>
        <stp>LastTrade</stp>
        <stp/>
        <stp>T</stp>
        <tr r="F34" s="1"/>
        <tr r="J34" s="1"/>
      </tp>
      <tp t="s">
        <v/>
        <stp/>
        <stp>ContractData</stp>
        <stp>CLEX28</stp>
        <stp>LastTrade</stp>
        <stp/>
        <stp>T</stp>
        <tr r="F33" s="1"/>
        <tr r="J33" s="1"/>
      </tp>
      <tp t="s">
        <v/>
        <stp/>
        <stp>ContractData</stp>
        <stp>CLEQ28</stp>
        <stp>LastTrade</stp>
        <stp/>
        <stp>T</stp>
        <tr r="F30" s="1"/>
        <tr r="J30" s="1"/>
      </tp>
      <tp t="s">
        <v/>
        <stp/>
        <stp>ContractData</stp>
        <stp>CLEV28</stp>
        <stp>LastTrade</stp>
        <stp/>
        <stp>T</stp>
        <tr r="F32" s="1"/>
        <tr r="J32" s="1"/>
      </tp>
      <tp>
        <v>67.7</v>
        <stp/>
        <stp>ContractData</stp>
        <stp>CLEU28</stp>
        <stp>LastTrade</stp>
        <stp/>
        <stp>T</stp>
        <tr r="F31" s="1"/>
        <tr r="J31" s="1"/>
      </tp>
      <tp>
        <v>70.66</v>
        <stp/>
        <stp>ContractData</stp>
        <stp>CLEK27</stp>
        <stp>LastTrade</stp>
        <stp/>
        <stp>T</stp>
        <tr r="F15" s="1"/>
        <tr r="J15" s="1"/>
      </tp>
      <tp>
        <v>72.67</v>
        <stp/>
        <stp>ContractData</stp>
        <stp>CLEJ27</stp>
        <stp>LastTrade</stp>
        <stp/>
        <stp>T</stp>
        <tr r="F14" s="1"/>
        <tr r="J14" s="1"/>
      </tp>
      <tp>
        <v>73.010000000000005</v>
        <stp/>
        <stp>ContractData</stp>
        <stp>CLEH27</stp>
        <stp>LastTrade</stp>
        <stp/>
        <stp>T</stp>
        <tr r="F13" s="1"/>
        <tr r="J13" s="1"/>
      </tp>
      <tp>
        <v>70.08</v>
        <stp/>
        <stp>ContractData</stp>
        <stp>CLEN27</stp>
        <stp>LastTrade</stp>
        <stp/>
        <stp>T</stp>
        <tr r="F17" s="1"/>
        <tr r="J17" s="1"/>
      </tp>
      <tp>
        <v>72.16</v>
        <stp/>
        <stp>ContractData</stp>
        <stp>CLEM27</stp>
        <stp>LastTrade</stp>
        <stp/>
        <stp>T</stp>
        <tr r="F16" s="1"/>
        <tr r="J16" s="1"/>
      </tp>
      <tp>
        <v>73.56</v>
        <stp/>
        <stp>ContractData</stp>
        <stp>CLEG27</stp>
        <stp>LastTrade</stp>
        <stp/>
        <stp>T</stp>
        <tr r="F12" s="1"/>
        <tr r="J12" s="1"/>
      </tp>
      <tp>
        <v>74.210000000000008</v>
        <stp/>
        <stp>ContractData</stp>
        <stp>CLEF27</stp>
        <stp>LastTrade</stp>
        <stp/>
        <stp>T</stp>
        <tr r="I3" s="2"/>
        <tr r="F11" s="1"/>
        <tr r="J11" s="1"/>
      </tp>
      <tp>
        <v>70.77</v>
        <stp/>
        <stp>ContractData</stp>
        <stp>CLEZ27</stp>
        <stp>LastTrade</stp>
        <stp/>
        <stp>T</stp>
        <tr r="F22" s="1"/>
        <tr r="J22" s="1"/>
      </tp>
      <tp>
        <v>69.47</v>
        <stp/>
        <stp>ContractData</stp>
        <stp>CLEX27</stp>
        <stp>LastTrade</stp>
        <stp/>
        <stp>T</stp>
        <tr r="F21" s="1"/>
        <tr r="J21" s="1"/>
      </tp>
      <tp>
        <v>70.040000000000006</v>
        <stp/>
        <stp>ContractData</stp>
        <stp>CLEQ27</stp>
        <stp>LastTrade</stp>
        <stp/>
        <stp>T</stp>
        <tr r="F18" s="1"/>
        <tr r="J18" s="1"/>
      </tp>
      <tp>
        <v>69.42</v>
        <stp/>
        <stp>ContractData</stp>
        <stp>CLEV27</stp>
        <stp>LastTrade</stp>
        <stp/>
        <stp>T</stp>
        <tr r="I16" s="2"/>
        <tr r="J20" s="1"/>
        <tr r="F20" s="1"/>
      </tp>
      <tp>
        <v>69.739999999999995</v>
        <stp/>
        <stp>ContractData</stp>
        <stp>CLEU27</stp>
        <stp>LastTrade</stp>
        <stp/>
        <stp>T</stp>
        <tr r="J19" s="1"/>
        <tr r="F19" s="1"/>
      </tp>
      <tp>
        <v>88.37</v>
        <stp/>
        <stp>ContractData</stp>
        <stp>CLEK26</stp>
        <stp>LastTrade</stp>
        <stp/>
        <stp>T</stp>
        <tr r="I2" s="2"/>
        <tr r="F3" s="1"/>
        <tr r="J3" s="1"/>
      </tp>
      <tp>
        <v>83.91</v>
        <stp/>
        <stp>ContractData</stp>
        <stp>CLEN26</stp>
        <stp>LastTrade</stp>
        <stp/>
        <stp>T</stp>
        <tr r="F5" s="1"/>
        <tr r="J5" s="1"/>
      </tp>
      <tp>
        <v>87.100000000000009</v>
        <stp/>
        <stp>ContractData</stp>
        <stp>CLEM26</stp>
        <stp>LastTrade</stp>
        <stp/>
        <stp>T</stp>
        <tr r="F4" s="1"/>
        <tr r="J4" s="1"/>
      </tp>
      <tp>
        <v>74.989999999999995</v>
        <stp/>
        <stp>ContractData</stp>
        <stp>CLEZ26</stp>
        <stp>LastTrade</stp>
        <stp/>
        <stp>T</stp>
        <tr r="I15" s="2"/>
        <tr r="J10" s="1"/>
        <tr r="F10" s="1"/>
      </tp>
      <tp>
        <v>75.930000000000007</v>
        <stp/>
        <stp>ContractData</stp>
        <stp>CLEX26</stp>
        <stp>LastTrade</stp>
        <stp/>
        <stp>T</stp>
        <tr r="J9" s="1"/>
        <tr r="F9" s="1"/>
      </tp>
      <tp>
        <v>81.070000000000007</v>
        <stp/>
        <stp>ContractData</stp>
        <stp>CLEQ26</stp>
        <stp>LastTrade</stp>
        <stp/>
        <stp>T</stp>
        <tr r="J6" s="1"/>
        <tr r="F6" s="1"/>
      </tp>
      <tp>
        <v>77.12</v>
        <stp/>
        <stp>ContractData</stp>
        <stp>CLEV26</stp>
        <stp>LastTrade</stp>
        <stp/>
        <stp>T</stp>
        <tr r="J8" s="1"/>
        <tr r="F8" s="1"/>
      </tp>
      <tp>
        <v>78.850000000000009</v>
        <stp/>
        <stp>ContractData</stp>
        <stp>CLEU26</stp>
        <stp>LastTrade</stp>
        <stp/>
        <stp>T</stp>
        <tr r="F7" s="1"/>
        <tr r="J7" s="1"/>
      </tp>
      <tp t="s">
        <v/>
        <stp/>
        <stp>ContractData</stp>
        <stp>CLEG37</stp>
        <stp>LastTrade</stp>
        <stp/>
        <stp>T</stp>
        <tr r="F132" s="1"/>
        <tr r="J132" s="1"/>
      </tp>
      <tp t="s">
        <v/>
        <stp/>
        <stp>ContractData</stp>
        <stp>CLEF37</stp>
        <stp>LastTrade</stp>
        <stp/>
        <stp>T</stp>
        <tr r="F131" s="1"/>
        <tr r="J131" s="1"/>
      </tp>
      <tp t="s">
        <v/>
        <stp/>
        <stp>ContractData</stp>
        <stp>CLEK36</stp>
        <stp>LastTrade</stp>
        <stp/>
        <stp>T</stp>
        <tr r="J123" s="1"/>
        <tr r="F123" s="1"/>
      </tp>
      <tp t="s">
        <v/>
        <stp/>
        <stp>ContractData</stp>
        <stp>CLEJ36</stp>
        <stp>LastTrade</stp>
        <stp/>
        <stp>T</stp>
        <tr r="F122" s="1"/>
        <tr r="J122" s="1"/>
      </tp>
      <tp t="s">
        <v/>
        <stp/>
        <stp>ContractData</stp>
        <stp>CLEH36</stp>
        <stp>LastTrade</stp>
        <stp/>
        <stp>T</stp>
        <tr r="J121" s="1"/>
        <tr r="F121" s="1"/>
      </tp>
      <tp t="s">
        <v/>
        <stp/>
        <stp>ContractData</stp>
        <stp>CLEN36</stp>
        <stp>LastTrade</stp>
        <stp/>
        <stp>T</stp>
        <tr r="F125" s="1"/>
        <tr r="J125" s="1"/>
      </tp>
      <tp t="s">
        <v/>
        <stp/>
        <stp>ContractData</stp>
        <stp>CLEM36</stp>
        <stp>LastTrade</stp>
        <stp/>
        <stp>T</stp>
        <tr r="F124" s="1"/>
        <tr r="J124" s="1"/>
      </tp>
      <tp t="s">
        <v/>
        <stp/>
        <stp>ContractData</stp>
        <stp>CLEG36</stp>
        <stp>LastTrade</stp>
        <stp/>
        <stp>T</stp>
        <tr r="J120" s="1"/>
        <tr r="F120" s="1"/>
      </tp>
      <tp t="s">
        <v/>
        <stp/>
        <stp>ContractData</stp>
        <stp>CLEF36</stp>
        <stp>LastTrade</stp>
        <stp/>
        <stp>T</stp>
        <tr r="F119" s="1"/>
        <tr r="J119" s="1"/>
      </tp>
      <tp t="s">
        <v/>
        <stp/>
        <stp>ContractData</stp>
        <stp>CLEZ36</stp>
        <stp>LastTrade</stp>
        <stp/>
        <stp>T</stp>
        <tr r="F130" s="1"/>
        <tr r="J130" s="1"/>
      </tp>
      <tp t="s">
        <v/>
        <stp/>
        <stp>ContractData</stp>
        <stp>CLEX36</stp>
        <stp>LastTrade</stp>
        <stp/>
        <stp>T</stp>
        <tr r="J129" s="1"/>
        <tr r="F129" s="1"/>
      </tp>
      <tp t="s">
        <v/>
        <stp/>
        <stp>ContractData</stp>
        <stp>CLEQ36</stp>
        <stp>LastTrade</stp>
        <stp/>
        <stp>T</stp>
        <tr r="F126" s="1"/>
        <tr r="J126" s="1"/>
      </tp>
      <tp t="s">
        <v/>
        <stp/>
        <stp>ContractData</stp>
        <stp>CLEV36</stp>
        <stp>LastTrade</stp>
        <stp/>
        <stp>T</stp>
        <tr r="F128" s="1"/>
        <tr r="J128" s="1"/>
      </tp>
      <tp t="s">
        <v/>
        <stp/>
        <stp>ContractData</stp>
        <stp>CLEU36</stp>
        <stp>LastTrade</stp>
        <stp/>
        <stp>T</stp>
        <tr r="J127" s="1"/>
        <tr r="F127" s="1"/>
      </tp>
      <tp t="s">
        <v/>
        <stp/>
        <stp>ContractData</stp>
        <stp>CLEK35</stp>
        <stp>LastTrade</stp>
        <stp/>
        <stp>T</stp>
        <tr r="F111" s="1"/>
        <tr r="J111" s="1"/>
      </tp>
      <tp t="s">
        <v/>
        <stp/>
        <stp>ContractData</stp>
        <stp>CLEJ35</stp>
        <stp>LastTrade</stp>
        <stp/>
        <stp>T</stp>
        <tr r="F110" s="1"/>
        <tr r="J110" s="1"/>
      </tp>
      <tp t="s">
        <v/>
        <stp/>
        <stp>ContractData</stp>
        <stp>CLEH35</stp>
        <stp>LastTrade</stp>
        <stp/>
        <stp>T</stp>
        <tr r="J109" s="1"/>
        <tr r="F109" s="1"/>
      </tp>
      <tp t="s">
        <v/>
        <stp/>
        <stp>ContractData</stp>
        <stp>CLEN35</stp>
        <stp>LastTrade</stp>
        <stp/>
        <stp>T</stp>
        <tr r="J113" s="1"/>
        <tr r="F113" s="1"/>
      </tp>
      <tp t="s">
        <v/>
        <stp/>
        <stp>ContractData</stp>
        <stp>CLEM35</stp>
        <stp>LastTrade</stp>
        <stp/>
        <stp>T</stp>
        <tr r="F112" s="1"/>
        <tr r="J112" s="1"/>
      </tp>
      <tp t="s">
        <v/>
        <stp/>
        <stp>ContractData</stp>
        <stp>CLEG35</stp>
        <stp>LastTrade</stp>
        <stp/>
        <stp>T</stp>
        <tr r="F108" s="1"/>
      </tp>
      <tp t="s">
        <v/>
        <stp/>
        <stp>ContractData</stp>
        <stp>CLEF35</stp>
        <stp>LastTrade</stp>
        <stp/>
        <stp>T</stp>
        <tr r="F107" s="1"/>
        <tr r="J107" s="1"/>
      </tp>
      <tp>
        <v>54.65</v>
        <stp/>
        <stp>ContractData</stp>
        <stp>CLEZ35</stp>
        <stp>LastTrade</stp>
        <stp/>
        <stp>T</stp>
        <tr r="I11" s="2"/>
        <tr r="I24" s="2"/>
        <tr r="J118" s="1"/>
        <tr r="F118" s="1"/>
      </tp>
      <tp t="s">
        <v/>
        <stp/>
        <stp>ContractData</stp>
        <stp>CLEX35</stp>
        <stp>LastTrade</stp>
        <stp/>
        <stp>T</stp>
        <tr r="F117" s="1"/>
        <tr r="J117" s="1"/>
      </tp>
      <tp t="s">
        <v/>
        <stp/>
        <stp>ContractData</stp>
        <stp>CLEQ35</stp>
        <stp>LastTrade</stp>
        <stp/>
        <stp>T</stp>
        <tr r="F114" s="1"/>
        <tr r="J114" s="1"/>
      </tp>
      <tp t="s">
        <v/>
        <stp/>
        <stp>ContractData</stp>
        <stp>CLEV35</stp>
        <stp>LastTrade</stp>
        <stp/>
        <stp>T</stp>
        <tr r="F116" s="1"/>
        <tr r="J116" s="1"/>
      </tp>
      <tp t="s">
        <v/>
        <stp/>
        <stp>ContractData</stp>
        <stp>CLEU35</stp>
        <stp>LastTrade</stp>
        <stp/>
        <stp>T</stp>
        <tr r="F115" s="1"/>
        <tr r="J115" s="1"/>
      </tp>
      <tp t="s">
        <v/>
        <stp/>
        <stp>ContractData</stp>
        <stp>CLEK34</stp>
        <stp>LastTrade</stp>
        <stp/>
        <stp>T</stp>
        <tr r="F99" s="1"/>
        <tr r="J99" s="1"/>
      </tp>
      <tp t="s">
        <v/>
        <stp/>
        <stp>ContractData</stp>
        <stp>CLEJ34</stp>
        <stp>LastTrade</stp>
        <stp/>
        <stp>T</stp>
        <tr r="F98" s="1"/>
        <tr r="J98" s="1"/>
      </tp>
      <tp t="s">
        <v/>
        <stp/>
        <stp>ContractData</stp>
        <stp>CLEH34</stp>
        <stp>LastTrade</stp>
        <stp/>
        <stp>T</stp>
        <tr r="F97" s="1"/>
        <tr r="J97" s="1"/>
      </tp>
      <tp t="s">
        <v/>
        <stp/>
        <stp>ContractData</stp>
        <stp>CLEN34</stp>
        <stp>LastTrade</stp>
        <stp/>
        <stp>T</stp>
        <tr r="F101" s="1"/>
        <tr r="J101" s="1"/>
      </tp>
      <tp t="s">
        <v/>
        <stp/>
        <stp>ContractData</stp>
        <stp>CLEM34</stp>
        <stp>LastTrade</stp>
        <stp/>
        <stp>T</stp>
        <tr r="J100" s="1"/>
        <tr r="F100" s="1"/>
      </tp>
      <tp t="s">
        <v/>
        <stp/>
        <stp>ContractData</stp>
        <stp>CLEG34</stp>
        <stp>LastTrade</stp>
        <stp/>
        <stp>T</stp>
        <tr r="F96" s="1"/>
        <tr r="J96" s="1"/>
      </tp>
      <tp t="s">
        <v/>
        <stp/>
        <stp>ContractData</stp>
        <stp>CLEF34</stp>
        <stp>LastTrade</stp>
        <stp/>
        <stp>T</stp>
        <tr r="F95" s="1"/>
        <tr r="J95" s="1"/>
      </tp>
      <tp>
        <v>56.2</v>
        <stp/>
        <stp>ContractData</stp>
        <stp>CLEZ34</stp>
        <stp>LastTrade</stp>
        <stp/>
        <stp>T</stp>
        <tr r="I10" s="2"/>
        <tr r="I23" s="2"/>
        <tr r="F106" s="1"/>
        <tr r="J106" s="1"/>
      </tp>
      <tp t="s">
        <v/>
        <stp/>
        <stp>ContractData</stp>
        <stp>CLEX34</stp>
        <stp>LastTrade</stp>
        <stp/>
        <stp>T</stp>
        <tr r="F105" s="1"/>
        <tr r="J105" s="1"/>
      </tp>
      <tp t="s">
        <v/>
        <stp/>
        <stp>ContractData</stp>
        <stp>CLEQ34</stp>
        <stp>LastTrade</stp>
        <stp/>
        <stp>T</stp>
        <tr r="F102" s="1"/>
        <tr r="J102" s="1"/>
      </tp>
      <tp t="s">
        <v/>
        <stp/>
        <stp>ContractData</stp>
        <stp>CLEV34</stp>
        <stp>LastTrade</stp>
        <stp/>
        <stp>T</stp>
        <tr r="J104" s="1"/>
        <tr r="F104" s="1"/>
      </tp>
      <tp t="s">
        <v/>
        <stp/>
        <stp>ContractData</stp>
        <stp>CLEU34</stp>
        <stp>LastTrade</stp>
        <stp/>
        <stp>T</stp>
        <tr r="F103" s="1"/>
        <tr r="J103" s="1"/>
      </tp>
      <tp t="s">
        <v/>
        <stp/>
        <stp>ContractData</stp>
        <stp>CLEK33</stp>
        <stp>LastTrade</stp>
        <stp/>
        <stp>T</stp>
        <tr r="J87" s="1"/>
        <tr r="F87" s="1"/>
      </tp>
      <tp t="s">
        <v/>
        <stp/>
        <stp>ContractData</stp>
        <stp>CLEJ33</stp>
        <stp>LastTrade</stp>
        <stp/>
        <stp>T</stp>
        <tr r="F86" s="1"/>
        <tr r="J86" s="1"/>
      </tp>
      <tp t="s">
        <v/>
        <stp/>
        <stp>ContractData</stp>
        <stp>CLEH33</stp>
        <stp>LastTrade</stp>
        <stp/>
        <stp>T</stp>
        <tr r="F85" s="1"/>
        <tr r="J85" s="1"/>
      </tp>
      <tp t="s">
        <v/>
        <stp/>
        <stp>ContractData</stp>
        <stp>CLEN33</stp>
        <stp>LastTrade</stp>
        <stp/>
        <stp>T</stp>
        <tr r="F89" s="1"/>
        <tr r="J89" s="1"/>
      </tp>
      <tp t="s">
        <v/>
        <stp/>
        <stp>ContractData</stp>
        <stp>CLEM33</stp>
        <stp>LastTrade</stp>
        <stp/>
        <stp>T</stp>
        <tr r="J88" s="1"/>
        <tr r="F88" s="1"/>
      </tp>
      <tp t="s">
        <v/>
        <stp/>
        <stp>ContractData</stp>
        <stp>CLEG33</stp>
        <stp>LastTrade</stp>
        <stp/>
        <stp>T</stp>
        <tr r="J84" s="1"/>
        <tr r="F84" s="1"/>
      </tp>
      <tp t="s">
        <v/>
        <stp/>
        <stp>ContractData</stp>
        <stp>CLEF33</stp>
        <stp>LastTrade</stp>
        <stp/>
        <stp>T</stp>
        <tr r="F83" s="1"/>
        <tr r="J83" s="1"/>
      </tp>
      <tp>
        <v>57.1</v>
        <stp/>
        <stp>ContractData</stp>
        <stp>CLEZ33</stp>
        <stp>LastTrade</stp>
        <stp/>
        <stp>T</stp>
        <tr r="I22" s="2"/>
        <tr r="I9" s="2"/>
        <tr r="F94" s="1"/>
        <tr r="J94" s="1"/>
      </tp>
      <tp t="s">
        <v/>
        <stp/>
        <stp>ContractData</stp>
        <stp>CLEX33</stp>
        <stp>LastTrade</stp>
        <stp/>
        <stp>T</stp>
        <tr r="F93" s="1"/>
        <tr r="J93" s="1"/>
      </tp>
      <tp t="s">
        <v/>
        <stp/>
        <stp>ContractData</stp>
        <stp>CLEQ33</stp>
        <stp>LastTrade</stp>
        <stp/>
        <stp>T</stp>
        <tr r="F90" s="1"/>
        <tr r="J90" s="1"/>
      </tp>
      <tp t="s">
        <v/>
        <stp/>
        <stp>ContractData</stp>
        <stp>CLEV33</stp>
        <stp>LastTrade</stp>
        <stp/>
        <stp>T</stp>
        <tr r="J92" s="1"/>
        <tr r="F92" s="1"/>
      </tp>
      <tp t="s">
        <v/>
        <stp/>
        <stp>ContractData</stp>
        <stp>CLEU33</stp>
        <stp>LastTrade</stp>
        <stp/>
        <stp>T</stp>
        <tr r="J91" s="1"/>
        <tr r="F91" s="1"/>
      </tp>
      <tp t="s">
        <v/>
        <stp/>
        <stp>ContractData</stp>
        <stp>CLEK32</stp>
        <stp>LastTrade</stp>
        <stp/>
        <stp>T</stp>
        <tr r="J75" s="1"/>
        <tr r="F75" s="1"/>
      </tp>
      <tp t="s">
        <v/>
        <stp/>
        <stp>ContractData</stp>
        <stp>CLEJ32</stp>
        <stp>LastTrade</stp>
        <stp/>
        <stp>T</stp>
        <tr r="F74" s="1"/>
        <tr r="J74" s="1"/>
      </tp>
      <tp t="s">
        <v/>
        <stp/>
        <stp>ContractData</stp>
        <stp>CLEH32</stp>
        <stp>LastTrade</stp>
        <stp/>
        <stp>T</stp>
        <tr r="F73" s="1"/>
        <tr r="J73" s="1"/>
      </tp>
      <tp t="s">
        <v/>
        <stp/>
        <stp>ContractData</stp>
        <stp>CLEN32</stp>
        <stp>LastTrade</stp>
        <stp/>
        <stp>T</stp>
        <tr r="J77" s="1"/>
        <tr r="F77" s="1"/>
      </tp>
      <tp t="s">
        <v/>
        <stp/>
        <stp>ContractData</stp>
        <stp>CLEM32</stp>
        <stp>LastTrade</stp>
        <stp/>
        <stp>T</stp>
        <tr r="J76" s="1"/>
        <tr r="F76" s="1"/>
      </tp>
      <tp t="s">
        <v/>
        <stp/>
        <stp>ContractData</stp>
        <stp>CLEG32</stp>
        <stp>LastTrade</stp>
        <stp/>
        <stp>T</stp>
        <tr r="J72" s="1"/>
        <tr r="F72" s="1"/>
      </tp>
      <tp t="s">
        <v/>
        <stp/>
        <stp>ContractData</stp>
        <stp>CLEF32</stp>
        <stp>LastTrade</stp>
        <stp/>
        <stp>T</stp>
        <tr r="F71" s="1"/>
        <tr r="J71" s="1"/>
      </tp>
      <tp>
        <v>60</v>
        <stp/>
        <stp>ContractData</stp>
        <stp>CLEZ32</stp>
        <stp>LastTrade</stp>
        <stp/>
        <stp>T</stp>
        <tr r="I8" s="2"/>
        <tr r="I21" s="2"/>
        <tr r="F82" s="1"/>
        <tr r="J82" s="1"/>
      </tp>
      <tp t="s">
        <v/>
        <stp/>
        <stp>ContractData</stp>
        <stp>CLEX32</stp>
        <stp>LastTrade</stp>
        <stp/>
        <stp>T</stp>
        <tr r="F81" s="1"/>
        <tr r="J81" s="1"/>
      </tp>
      <tp t="s">
        <v/>
        <stp/>
        <stp>ContractData</stp>
        <stp>CLEQ32</stp>
        <stp>LastTrade</stp>
        <stp/>
        <stp>T</stp>
        <tr r="F78" s="1"/>
        <tr r="J78" s="1"/>
      </tp>
      <tp t="s">
        <v/>
        <stp/>
        <stp>ContractData</stp>
        <stp>CLEV32</stp>
        <stp>LastTrade</stp>
        <stp/>
        <stp>T</stp>
        <tr r="F80" s="1"/>
        <tr r="J80" s="1"/>
      </tp>
      <tp t="s">
        <v/>
        <stp/>
        <stp>ContractData</stp>
        <stp>CLEU32</stp>
        <stp>LastTrade</stp>
        <stp/>
        <stp>T</stp>
        <tr r="F79" s="1"/>
        <tr r="J79" s="1"/>
      </tp>
      <tp t="s">
        <v/>
        <stp/>
        <stp>ContractData</stp>
        <stp>CLEK31</stp>
        <stp>LastTrade</stp>
        <stp/>
        <stp>T</stp>
        <tr r="J63" s="1"/>
        <tr r="F63" s="1"/>
      </tp>
      <tp t="s">
        <v/>
        <stp/>
        <stp>ContractData</stp>
        <stp>CLEJ31</stp>
        <stp>LastTrade</stp>
        <stp/>
        <stp>T</stp>
        <tr r="F62" s="1"/>
        <tr r="J62" s="1"/>
      </tp>
      <tp t="s">
        <v/>
        <stp/>
        <stp>ContractData</stp>
        <stp>CLEH31</stp>
        <stp>LastTrade</stp>
        <stp/>
        <stp>T</stp>
        <tr r="J61" s="1"/>
        <tr r="F61" s="1"/>
      </tp>
      <tp t="s">
        <v/>
        <stp/>
        <stp>ContractData</stp>
        <stp>CLEN31</stp>
        <stp>LastTrade</stp>
        <stp/>
        <stp>T</stp>
        <tr r="J65" s="1"/>
        <tr r="F65" s="1"/>
      </tp>
      <tp t="s">
        <v/>
        <stp/>
        <stp>ContractData</stp>
        <stp>CLEM31</stp>
        <stp>LastTrade</stp>
        <stp/>
        <stp>T</stp>
        <tr r="F64" s="1"/>
        <tr r="J64" s="1"/>
      </tp>
      <tp t="s">
        <v/>
        <stp/>
        <stp>ContractData</stp>
        <stp>CLEG31</stp>
        <stp>LastTrade</stp>
        <stp/>
        <stp>T</stp>
        <tr r="F60" s="1"/>
        <tr r="J60" s="1"/>
      </tp>
      <tp t="s">
        <v/>
        <stp/>
        <stp>ContractData</stp>
        <stp>CLEF31</stp>
        <stp>LastTrade</stp>
        <stp/>
        <stp>T</stp>
        <tr r="J59" s="1"/>
        <tr r="F59" s="1"/>
      </tp>
      <tp>
        <v>61.77</v>
        <stp/>
        <stp>ContractData</stp>
        <stp>CLEZ31</stp>
        <stp>LastTrade</stp>
        <stp/>
        <stp>T</stp>
        <tr r="I20" s="2"/>
        <tr r="I7" s="2"/>
        <tr r="F70" s="1"/>
        <tr r="J70" s="1"/>
      </tp>
      <tp t="s">
        <v/>
        <stp/>
        <stp>ContractData</stp>
        <stp>CLEX31</stp>
        <stp>LastTrade</stp>
        <stp/>
        <stp>T</stp>
        <tr r="F69" s="1"/>
        <tr r="J69" s="1"/>
      </tp>
      <tp t="s">
        <v/>
        <stp/>
        <stp>ContractData</stp>
        <stp>CLEQ31</stp>
        <stp>LastTrade</stp>
        <stp/>
        <stp>T</stp>
        <tr r="F66" s="1"/>
        <tr r="J66" s="1"/>
      </tp>
      <tp t="s">
        <v/>
        <stp/>
        <stp>ContractData</stp>
        <stp>CLEV31</stp>
        <stp>LastTrade</stp>
        <stp/>
        <stp>T</stp>
        <tr r="F68" s="1"/>
        <tr r="J68" s="1"/>
      </tp>
      <tp t="s">
        <v/>
        <stp/>
        <stp>ContractData</stp>
        <stp>CLEU31</stp>
        <stp>LastTrade</stp>
        <stp/>
        <stp>T</stp>
        <tr r="F67" s="1"/>
        <tr r="J67" s="1"/>
      </tp>
      <tp t="s">
        <v/>
        <stp/>
        <stp>ContractData</stp>
        <stp>CLEK30</stp>
        <stp>LastTrade</stp>
        <stp/>
        <stp>T</stp>
        <tr r="F51" s="1"/>
        <tr r="J51" s="1"/>
      </tp>
      <tp t="s">
        <v/>
        <stp/>
        <stp>ContractData</stp>
        <stp>CLEJ30</stp>
        <stp>LastTrade</stp>
        <stp/>
        <stp>T</stp>
        <tr r="F50" s="1"/>
        <tr r="J50" s="1"/>
      </tp>
      <tp t="s">
        <v/>
        <stp/>
        <stp>ContractData</stp>
        <stp>CLEH30</stp>
        <stp>LastTrade</stp>
        <stp/>
        <stp>T</stp>
        <tr r="J49" s="1"/>
        <tr r="F49" s="1"/>
      </tp>
      <tp t="s">
        <v/>
        <stp/>
        <stp>ContractData</stp>
        <stp>CLEN30</stp>
        <stp>LastTrade</stp>
        <stp/>
        <stp>T</stp>
        <tr r="J53" s="1"/>
        <tr r="F53" s="1"/>
      </tp>
      <tp t="s">
        <v/>
        <stp/>
        <stp>ContractData</stp>
        <stp>CLEM30</stp>
        <stp>LastTrade</stp>
        <stp/>
        <stp>T</stp>
        <tr r="J52" s="1"/>
        <tr r="F52" s="1"/>
      </tp>
      <tp t="s">
        <v/>
        <stp/>
        <stp>ContractData</stp>
        <stp>CLEG30</stp>
        <stp>LastTrade</stp>
        <stp/>
        <stp>T</stp>
        <tr r="F48" s="1"/>
        <tr r="J48" s="1"/>
      </tp>
      <tp t="s">
        <v/>
        <stp/>
        <stp>ContractData</stp>
        <stp>CLEF30</stp>
        <stp>LastTrade</stp>
        <stp/>
        <stp>T</stp>
        <tr r="J47" s="1"/>
        <tr r="F47" s="1"/>
      </tp>
      <tp>
        <v>64.31</v>
        <stp/>
        <stp>ContractData</stp>
        <stp>CLEZ30</stp>
        <stp>LastTrade</stp>
        <stp/>
        <stp>T</stp>
        <tr r="I19" s="2"/>
        <tr r="I6" s="2"/>
        <tr r="F58" s="1"/>
        <tr r="J58" s="1"/>
      </tp>
      <tp t="s">
        <v/>
        <stp/>
        <stp>ContractData</stp>
        <stp>CLEX30</stp>
        <stp>LastTrade</stp>
        <stp/>
        <stp>T</stp>
        <tr r="F57" s="1"/>
        <tr r="J57" s="1"/>
      </tp>
      <tp t="s">
        <v/>
        <stp/>
        <stp>ContractData</stp>
        <stp>CLEQ30</stp>
        <stp>LastTrade</stp>
        <stp/>
        <stp>T</stp>
        <tr r="J54" s="1"/>
        <tr r="F54" s="1"/>
      </tp>
      <tp t="s">
        <v/>
        <stp/>
        <stp>ContractData</stp>
        <stp>CLEV30</stp>
        <stp>LastTrade</stp>
        <stp/>
        <stp>T</stp>
        <tr r="J56" s="1"/>
        <tr r="F56" s="1"/>
      </tp>
      <tp t="s">
        <v/>
        <stp/>
        <stp>ContractData</stp>
        <stp>CLEU30</stp>
        <stp>LastTrade</stp>
        <stp/>
        <stp>T</stp>
        <tr r="F55" s="1"/>
        <tr r="J55" s="1"/>
      </tp>
      <tp>
        <v>82.24</v>
        <stp/>
        <stp>ContractData</stp>
        <stp>QOX26</stp>
        <stp>Ask</stp>
        <stp/>
        <stp>T</stp>
        <tr r="I8" s="3"/>
      </tp>
      <tp>
        <v>76.489999999999995</v>
        <stp/>
        <stp>ContractData</stp>
        <stp>QOX27</stp>
        <stp>Ask</stp>
        <stp/>
        <stp>T</stp>
        <tr r="I20" s="3"/>
      </tp>
      <tp>
        <v>74.55</v>
        <stp/>
        <stp>ContractData</stp>
        <stp>QOX28</stp>
        <stp>Ask</stp>
        <stp/>
        <stp>T</stp>
        <tr r="I32" s="3"/>
      </tp>
      <tp t="s">
        <v/>
        <stp/>
        <stp>ContractData</stp>
        <stp>QOX29</stp>
        <stp>Ask</stp>
        <stp/>
        <stp>T</stp>
        <tr r="I44" s="3"/>
      </tp>
      <tp t="s">
        <v/>
        <stp/>
        <stp>ContractData</stp>
        <stp>QOX32</stp>
        <stp>Ask</stp>
        <stp/>
        <stp>T</stp>
        <tr r="I80" s="3"/>
      </tp>
      <tp t="s">
        <v/>
        <stp/>
        <stp>ContractData</stp>
        <stp>QOX30</stp>
        <stp>Ask</stp>
        <stp/>
        <stp>T</stp>
        <tr r="I56" s="3"/>
      </tp>
      <tp t="s">
        <v/>
        <stp/>
        <stp>ContractData</stp>
        <stp>QOX31</stp>
        <stp>Ask</stp>
        <stp/>
        <stp>T</stp>
        <tr r="I68" s="3"/>
      </tp>
      <tp t="s">
        <v/>
        <stp/>
        <stp>ContractData</stp>
        <stp>QOU27</stp>
        <stp>Low</stp>
        <stp/>
        <stp>T</stp>
        <tr r="M30" s="2"/>
      </tp>
      <tp>
        <v>72.38</v>
        <stp/>
        <stp>ContractData</stp>
        <stp>QOZ29</stp>
        <stp>Bid</stp>
        <stp/>
        <stp>T</stp>
        <tr r="H45" s="3"/>
      </tp>
      <tp>
        <v>73.83</v>
        <stp/>
        <stp>ContractData</stp>
        <stp>QOZ28</stp>
        <stp>Bid</stp>
        <stp/>
        <stp>T</stp>
        <tr r="H33" s="3"/>
      </tp>
      <tp>
        <v>75.72</v>
        <stp/>
        <stp>ContractData</stp>
        <stp>QOZ27</stp>
        <stp>Bid</stp>
        <stp/>
        <stp>T</stp>
        <tr r="H21" s="3"/>
      </tp>
      <tp>
        <v>81.13</v>
        <stp/>
        <stp>ContractData</stp>
        <stp>QOZ26</stp>
        <stp>Bid</stp>
        <stp/>
        <stp>T</stp>
        <tr r="H9" s="3"/>
      </tp>
      <tp>
        <v>69.86</v>
        <stp/>
        <stp>ContractData</stp>
        <stp>QOZ31</stp>
        <stp>Bid</stp>
        <stp/>
        <stp>T</stp>
        <tr r="H69" s="3"/>
      </tp>
      <tp>
        <v>71.150000000000006</v>
        <stp/>
        <stp>ContractData</stp>
        <stp>QOZ30</stp>
        <stp>Bid</stp>
        <stp/>
        <stp>T</stp>
        <tr r="H57" s="3"/>
      </tp>
      <tp t="s">
        <v/>
        <stp/>
        <stp>ContractData</stp>
        <stp>QOZ32</stp>
        <stp>Bid</stp>
        <stp/>
        <stp>T</stp>
        <tr r="H81" s="3"/>
      </tp>
      <tp>
        <v>81.16</v>
        <stp/>
        <stp>ContractData</stp>
        <stp>QOZ26</stp>
        <stp>Ask</stp>
        <stp/>
        <stp>T</stp>
        <tr r="I9" s="3"/>
      </tp>
      <tp>
        <v>75.760000000000005</v>
        <stp/>
        <stp>ContractData</stp>
        <stp>QOZ27</stp>
        <stp>Ask</stp>
        <stp/>
        <stp>T</stp>
        <tr r="I21" s="3"/>
      </tp>
      <tp>
        <v>73.89</v>
        <stp/>
        <stp>ContractData</stp>
        <stp>QOZ28</stp>
        <stp>Ask</stp>
        <stp/>
        <stp>T</stp>
        <tr r="I33" s="3"/>
      </tp>
      <tp>
        <v>72.460000000000008</v>
        <stp/>
        <stp>ContractData</stp>
        <stp>QOZ29</stp>
        <stp>Ask</stp>
        <stp/>
        <stp>T</stp>
        <tr r="I45" s="3"/>
      </tp>
      <tp t="s">
        <v/>
        <stp/>
        <stp>ContractData</stp>
        <stp>QOZ32</stp>
        <stp>Ask</stp>
        <stp/>
        <stp>T</stp>
        <tr r="I81" s="3"/>
      </tp>
      <tp>
        <v>71.27</v>
        <stp/>
        <stp>ContractData</stp>
        <stp>QOZ30</stp>
        <stp>Ask</stp>
        <stp/>
        <stp>T</stp>
        <tr r="I57" s="3"/>
      </tp>
      <tp>
        <v>70.33</v>
        <stp/>
        <stp>ContractData</stp>
        <stp>QOZ31</stp>
        <stp>Ask</stp>
        <stp/>
        <stp>T</stp>
        <tr r="I69" s="3"/>
      </tp>
      <tp>
        <v>71.790000000000006</v>
        <stp/>
        <stp>ContractData</stp>
        <stp>QOX29</stp>
        <stp>Bid</stp>
        <stp/>
        <stp>T</stp>
        <tr r="H44" s="3"/>
      </tp>
      <tp>
        <v>73.47</v>
        <stp/>
        <stp>ContractData</stp>
        <stp>QOX28</stp>
        <stp>Bid</stp>
        <stp/>
        <stp>T</stp>
        <tr r="H32" s="3"/>
      </tp>
      <tp>
        <v>75.510000000000005</v>
        <stp/>
        <stp>ContractData</stp>
        <stp>QOX27</stp>
        <stp>Bid</stp>
        <stp/>
        <stp>T</stp>
        <tr r="H20" s="3"/>
      </tp>
      <tp>
        <v>82.2</v>
        <stp/>
        <stp>ContractData</stp>
        <stp>QOX26</stp>
        <stp>Bid</stp>
        <stp/>
        <stp>T</stp>
        <tr r="H8" s="3"/>
      </tp>
      <tp t="s">
        <v/>
        <stp/>
        <stp>ContractData</stp>
        <stp>QOX31</stp>
        <stp>Bid</stp>
        <stp/>
        <stp>T</stp>
        <tr r="H68" s="3"/>
      </tp>
      <tp t="s">
        <v/>
        <stp/>
        <stp>ContractData</stp>
        <stp>QOX30</stp>
        <stp>Bid</stp>
        <stp/>
        <stp>T</stp>
        <tr r="H56" s="3"/>
      </tp>
      <tp t="s">
        <v/>
        <stp/>
        <stp>ContractData</stp>
        <stp>QOX32</stp>
        <stp>Bid</stp>
        <stp/>
        <stp>T</stp>
        <tr r="H80" s="3"/>
      </tp>
      <tp t="s">
        <v/>
        <stp/>
        <stp>ContractData</stp>
        <stp>QOV27</stp>
        <stp>Low</stp>
        <stp/>
        <stp>T</stp>
        <tr r="M39" s="2"/>
      </tp>
      <tp>
        <v>85.09</v>
        <stp/>
        <stp>ContractData</stp>
        <stp>QOU26</stp>
        <stp>Ask</stp>
        <stp/>
        <stp>T</stp>
        <tr r="I6" s="3"/>
      </tp>
      <tp>
        <v>76.81</v>
        <stp/>
        <stp>ContractData</stp>
        <stp>QOU27</stp>
        <stp>Ask</stp>
        <stp/>
        <stp>T</stp>
        <tr r="I18" s="3"/>
      </tp>
      <tp>
        <v>74.81</v>
        <stp/>
        <stp>ContractData</stp>
        <stp>QOU28</stp>
        <stp>Ask</stp>
        <stp/>
        <stp>T</stp>
        <tr r="I30" s="3"/>
      </tp>
      <tp>
        <v>73.710000000000008</v>
        <stp/>
        <stp>ContractData</stp>
        <stp>QOU29</stp>
        <stp>Ask</stp>
        <stp/>
        <stp>T</stp>
        <tr r="I42" s="3"/>
      </tp>
      <tp t="s">
        <v/>
        <stp/>
        <stp>ContractData</stp>
        <stp>QOU32</stp>
        <stp>Ask</stp>
        <stp/>
        <stp>T</stp>
        <tr r="I78" s="3"/>
      </tp>
      <tp t="s">
        <v/>
        <stp/>
        <stp>ContractData</stp>
        <stp>QOU30</stp>
        <stp>Ask</stp>
        <stp/>
        <stp>T</stp>
        <tr r="I54" s="3"/>
      </tp>
      <tp t="s">
        <v/>
        <stp/>
        <stp>ContractData</stp>
        <stp>QOU31</stp>
        <stp>Ask</stp>
        <stp/>
        <stp>T</stp>
        <tr r="I66" s="3"/>
      </tp>
      <tp t="s">
        <v/>
        <stp/>
        <stp>ContractData</stp>
        <stp>QOV29</stp>
        <stp>Bid</stp>
        <stp/>
        <stp>T</stp>
        <tr r="H43" s="3"/>
      </tp>
      <tp>
        <v>73.56</v>
        <stp/>
        <stp>ContractData</stp>
        <stp>QOV28</stp>
        <stp>Bid</stp>
        <stp/>
        <stp>T</stp>
        <tr r="H31" s="3"/>
      </tp>
      <tp>
        <v>75.77</v>
        <stp/>
        <stp>ContractData</stp>
        <stp>QOV27</stp>
        <stp>Bid</stp>
        <stp/>
        <stp>T</stp>
        <tr r="H19" s="3"/>
      </tp>
      <tp>
        <v>83.45</v>
        <stp/>
        <stp>ContractData</stp>
        <stp>QOV26</stp>
        <stp>Bid</stp>
        <stp/>
        <stp>T</stp>
        <tr r="H7" s="3"/>
      </tp>
      <tp t="s">
        <v/>
        <stp/>
        <stp>ContractData</stp>
        <stp>QOV31</stp>
        <stp>Bid</stp>
        <stp/>
        <stp>T</stp>
        <tr r="H67" s="3"/>
      </tp>
      <tp t="s">
        <v/>
        <stp/>
        <stp>ContractData</stp>
        <stp>QOV30</stp>
        <stp>Bid</stp>
        <stp/>
        <stp>T</stp>
        <tr r="H55" s="3"/>
      </tp>
      <tp t="s">
        <v/>
        <stp/>
        <stp>ContractData</stp>
        <stp>QOV32</stp>
        <stp>Bid</stp>
        <stp/>
        <stp>T</stp>
        <tr r="H79" s="3"/>
      </tp>
      <tp>
        <v>83.48</v>
        <stp/>
        <stp>ContractData</stp>
        <stp>QOV26</stp>
        <stp>Ask</stp>
        <stp/>
        <stp>T</stp>
        <tr r="I7" s="3"/>
      </tp>
      <tp>
        <v>76.62</v>
        <stp/>
        <stp>ContractData</stp>
        <stp>QOV27</stp>
        <stp>Ask</stp>
        <stp/>
        <stp>T</stp>
        <tr r="I19" s="3"/>
      </tp>
      <tp>
        <v>74.680000000000007</v>
        <stp/>
        <stp>ContractData</stp>
        <stp>QOV28</stp>
        <stp>Ask</stp>
        <stp/>
        <stp>T</stp>
        <tr r="I31" s="3"/>
      </tp>
      <tp t="s">
        <v/>
        <stp/>
        <stp>ContractData</stp>
        <stp>QOV29</stp>
        <stp>Ask</stp>
        <stp/>
        <stp>T</stp>
        <tr r="I43" s="3"/>
      </tp>
      <tp t="s">
        <v/>
        <stp/>
        <stp>ContractData</stp>
        <stp>QOV32</stp>
        <stp>Ask</stp>
        <stp/>
        <stp>T</stp>
        <tr r="I79" s="3"/>
      </tp>
      <tp t="s">
        <v/>
        <stp/>
        <stp>ContractData</stp>
        <stp>QOV30</stp>
        <stp>Ask</stp>
        <stp/>
        <stp>T</stp>
        <tr r="I55" s="3"/>
      </tp>
      <tp t="s">
        <v/>
        <stp/>
        <stp>ContractData</stp>
        <stp>QOV31</stp>
        <stp>Ask</stp>
        <stp/>
        <stp>T</stp>
        <tr r="I67" s="3"/>
      </tp>
      <tp>
        <v>72.11</v>
        <stp/>
        <stp>ContractData</stp>
        <stp>QOU29</stp>
        <stp>Bid</stp>
        <stp/>
        <stp>T</stp>
        <tr r="H42" s="3"/>
      </tp>
      <tp>
        <v>73.81</v>
        <stp/>
        <stp>ContractData</stp>
        <stp>QOU28</stp>
        <stp>Bid</stp>
        <stp/>
        <stp>T</stp>
        <tr r="H30" s="3"/>
      </tp>
      <tp>
        <v>76.010000000000005</v>
        <stp/>
        <stp>ContractData</stp>
        <stp>QOU27</stp>
        <stp>Bid</stp>
        <stp/>
        <stp>T</stp>
        <tr r="H18" s="3"/>
      </tp>
      <tp>
        <v>85.06</v>
        <stp/>
        <stp>ContractData</stp>
        <stp>QOU26</stp>
        <stp>Bid</stp>
        <stp/>
        <stp>T</stp>
        <tr r="H6" s="3"/>
      </tp>
      <tp t="s">
        <v/>
        <stp/>
        <stp>ContractData</stp>
        <stp>QOU31</stp>
        <stp>Bid</stp>
        <stp/>
        <stp>T</stp>
        <tr r="H66" s="3"/>
      </tp>
      <tp t="s">
        <v/>
        <stp/>
        <stp>ContractData</stp>
        <stp>QOU30</stp>
        <stp>Bid</stp>
        <stp/>
        <stp>T</stp>
        <tr r="H54" s="3"/>
      </tp>
      <tp t="s">
        <v/>
        <stp/>
        <stp>ContractData</stp>
        <stp>QOU32</stp>
        <stp>Bid</stp>
        <stp/>
        <stp>T</stp>
        <tr r="H78" s="3"/>
      </tp>
      <tp>
        <v>71.460000000000008</v>
        <stp/>
        <stp>ContractData</stp>
        <stp>QOZ29</stp>
        <stp>Low</stp>
        <stp/>
        <stp>T</stp>
        <tr r="M41" s="2"/>
      </tp>
      <tp>
        <v>79.989999999999995</v>
        <stp/>
        <stp>ContractData</stp>
        <stp>QOZ26</stp>
        <stp>Low</stp>
        <stp/>
        <stp>T</stp>
        <tr r="M38" s="2"/>
      </tp>
      <tp>
        <v>70.350000000000009</v>
        <stp/>
        <stp>ContractData</stp>
        <stp>QOZ30</stp>
        <stp>Low</stp>
        <stp/>
        <stp>T</stp>
        <tr r="M33" s="2"/>
      </tp>
      <tp t="s">
        <v/>
        <stp/>
        <stp>ContractData</stp>
        <stp>QOZ31</stp>
        <stp>Low</stp>
        <stp/>
        <stp>T</stp>
        <tr r="M43" s="2"/>
        <tr r="M34" s="2"/>
      </tp>
      <tp>
        <v>87.16</v>
        <stp/>
        <stp>ContractData</stp>
        <stp>QOQ26</stp>
        <stp>Ask</stp>
        <stp/>
        <stp>T</stp>
        <tr r="I5" s="3"/>
      </tp>
      <tp>
        <v>77.13</v>
        <stp/>
        <stp>ContractData</stp>
        <stp>QOQ27</stp>
        <stp>Ask</stp>
        <stp/>
        <stp>T</stp>
        <tr r="I17" s="3"/>
      </tp>
      <tp>
        <v>75.040000000000006</v>
        <stp/>
        <stp>ContractData</stp>
        <stp>QOQ28</stp>
        <stp>Ask</stp>
        <stp/>
        <stp>T</stp>
        <tr r="I29" s="3"/>
      </tp>
      <tp>
        <v>73.850000000000009</v>
        <stp/>
        <stp>ContractData</stp>
        <stp>QOQ29</stp>
        <stp>Ask</stp>
        <stp/>
        <stp>T</stp>
        <tr r="I41" s="3"/>
      </tp>
      <tp t="s">
        <v/>
        <stp/>
        <stp>ContractData</stp>
        <stp>QOQ32</stp>
        <stp>Ask</stp>
        <stp/>
        <stp>T</stp>
        <tr r="I77" s="3"/>
      </tp>
      <tp t="s">
        <v/>
        <stp/>
        <stp>ContractData</stp>
        <stp>QOQ30</stp>
        <stp>Ask</stp>
        <stp/>
        <stp>T</stp>
        <tr r="I53" s="3"/>
      </tp>
      <tp t="s">
        <v/>
        <stp/>
        <stp>ContractData</stp>
        <stp>QOQ31</stp>
        <stp>Ask</stp>
        <stp/>
        <stp>T</stp>
        <tr r="I65" s="3"/>
      </tp>
      <tp>
        <v>72.31</v>
        <stp/>
        <stp>ContractData</stp>
        <stp>QOQ29</stp>
        <stp>Bid</stp>
        <stp/>
        <stp>T</stp>
        <tr r="H41" s="3"/>
      </tp>
      <tp>
        <v>73.87</v>
        <stp/>
        <stp>ContractData</stp>
        <stp>QOQ28</stp>
        <stp>Bid</stp>
        <stp/>
        <stp>T</stp>
        <tr r="H29" s="3"/>
      </tp>
      <tp>
        <v>76.22</v>
        <stp/>
        <stp>ContractData</stp>
        <stp>QOQ27</stp>
        <stp>Bid</stp>
        <stp/>
        <stp>T</stp>
        <tr r="H17" s="3"/>
      </tp>
      <tp>
        <v>87.14</v>
        <stp/>
        <stp>ContractData</stp>
        <stp>QOQ26</stp>
        <stp>Bid</stp>
        <stp/>
        <stp>T</stp>
        <tr r="H5" s="3"/>
      </tp>
      <tp t="s">
        <v/>
        <stp/>
        <stp>ContractData</stp>
        <stp>QOQ31</stp>
        <stp>Bid</stp>
        <stp/>
        <stp>T</stp>
        <tr r="H65" s="3"/>
      </tp>
      <tp t="s">
        <v/>
        <stp/>
        <stp>ContractData</stp>
        <stp>QOQ30</stp>
        <stp>Bid</stp>
        <stp/>
        <stp>T</stp>
        <tr r="H53" s="3"/>
      </tp>
      <tp t="s">
        <v/>
        <stp/>
        <stp>ContractData</stp>
        <stp>QOQ32</stp>
        <stp>Bid</stp>
        <stp/>
        <stp>T</stp>
        <tr r="H77" s="3"/>
      </tp>
      <tp>
        <v>94.98</v>
        <stp/>
        <stp>ContractData</stp>
        <stp>QOM26</stp>
        <stp>Ask</stp>
        <stp/>
        <stp>T</stp>
        <tr r="I3" s="3"/>
      </tp>
      <tp>
        <v>77.290000000000006</v>
        <stp/>
        <stp>ContractData</stp>
        <stp>QOM27</stp>
        <stp>Ask</stp>
        <stp/>
        <stp>T</stp>
        <tr r="I15" s="3"/>
      </tp>
      <tp>
        <v>74.790000000000006</v>
        <stp/>
        <stp>ContractData</stp>
        <stp>QOM28</stp>
        <stp>Ask</stp>
        <stp/>
        <stp>T</stp>
        <tr r="I27" s="3"/>
      </tp>
      <tp>
        <v>73.27</v>
        <stp/>
        <stp>ContractData</stp>
        <stp>QOM29</stp>
        <stp>Ask</stp>
        <stp/>
        <stp>T</stp>
        <tr r="I39" s="3"/>
      </tp>
      <tp t="s">
        <v/>
        <stp/>
        <stp>ContractData</stp>
        <stp>QOM32</stp>
        <stp>Ask</stp>
        <stp/>
        <stp>T</stp>
        <tr r="I75" s="3"/>
      </tp>
      <tp>
        <v>72.02</v>
        <stp/>
        <stp>ContractData</stp>
        <stp>QOM30</stp>
        <stp>Ask</stp>
        <stp/>
        <stp>T</stp>
        <tr r="I51" s="3"/>
      </tp>
      <tp t="s">
        <v/>
        <stp/>
        <stp>ContractData</stp>
        <stp>QOM31</stp>
        <stp>Ask</stp>
        <stp/>
        <stp>T</stp>
        <tr r="I63" s="3"/>
      </tp>
      <tp>
        <v>72.510000000000005</v>
        <stp/>
        <stp>ContractData</stp>
        <stp>QON29</stp>
        <stp>Bid</stp>
        <stp/>
        <stp>T</stp>
        <tr r="H40" s="3"/>
      </tp>
      <tp>
        <v>74.08</v>
        <stp/>
        <stp>ContractData</stp>
        <stp>QON28</stp>
        <stp>Bid</stp>
        <stp/>
        <stp>T</stp>
        <tr r="H28" s="3"/>
      </tp>
      <tp>
        <v>76.540000000000006</v>
        <stp/>
        <stp>ContractData</stp>
        <stp>QON27</stp>
        <stp>Bid</stp>
        <stp/>
        <stp>T</stp>
        <tr r="H16" s="3"/>
      </tp>
      <tp>
        <v>90.24</v>
        <stp/>
        <stp>ContractData</stp>
        <stp>QON26</stp>
        <stp>Bid</stp>
        <stp/>
        <stp>T</stp>
        <tr r="H4" s="3"/>
      </tp>
      <tp t="s">
        <v/>
        <stp/>
        <stp>ContractData</stp>
        <stp>QON31</stp>
        <stp>Bid</stp>
        <stp/>
        <stp>T</stp>
        <tr r="H64" s="3"/>
      </tp>
      <tp t="s">
        <v/>
        <stp/>
        <stp>ContractData</stp>
        <stp>QON30</stp>
        <stp>Bid</stp>
        <stp/>
        <stp>T</stp>
        <tr r="H52" s="3"/>
      </tp>
      <tp t="s">
        <v/>
        <stp/>
        <stp>ContractData</stp>
        <stp>QON32</stp>
        <stp>Bid</stp>
        <stp/>
        <stp>T</stp>
        <tr r="H76" s="3"/>
      </tp>
      <tp>
        <v>90.26</v>
        <stp/>
        <stp>ContractData</stp>
        <stp>QON26</stp>
        <stp>Ask</stp>
        <stp/>
        <stp>T</stp>
        <tr r="I4" s="3"/>
      </tp>
      <tp>
        <v>77.38</v>
        <stp/>
        <stp>ContractData</stp>
        <stp>QON27</stp>
        <stp>Ask</stp>
        <stp/>
        <stp>T</stp>
        <tr r="I16" s="3"/>
      </tp>
      <tp>
        <v>75.150000000000006</v>
        <stp/>
        <stp>ContractData</stp>
        <stp>QON28</stp>
        <stp>Ask</stp>
        <stp/>
        <stp>T</stp>
        <tr r="I28" s="3"/>
      </tp>
      <tp>
        <v>73.760000000000005</v>
        <stp/>
        <stp>ContractData</stp>
        <stp>QON29</stp>
        <stp>Ask</stp>
        <stp/>
        <stp>T</stp>
        <tr r="I40" s="3"/>
      </tp>
      <tp t="s">
        <v/>
        <stp/>
        <stp>ContractData</stp>
        <stp>QON32</stp>
        <stp>Ask</stp>
        <stp/>
        <stp>T</stp>
        <tr r="I76" s="3"/>
      </tp>
      <tp t="s">
        <v/>
        <stp/>
        <stp>ContractData</stp>
        <stp>QON30</stp>
        <stp>Ask</stp>
        <stp/>
        <stp>T</stp>
        <tr r="I52" s="3"/>
      </tp>
      <tp t="s">
        <v/>
        <stp/>
        <stp>ContractData</stp>
        <stp>QON31</stp>
        <stp>Ask</stp>
        <stp/>
        <stp>T</stp>
        <tr r="I64" s="3"/>
      </tp>
      <tp>
        <v>73.19</v>
        <stp/>
        <stp>ContractData</stp>
        <stp>QOM29</stp>
        <stp>Bid</stp>
        <stp/>
        <stp>T</stp>
        <tr r="H39" s="3"/>
      </tp>
      <tp>
        <v>74.73</v>
        <stp/>
        <stp>ContractData</stp>
        <stp>QOM28</stp>
        <stp>Bid</stp>
        <stp/>
        <stp>T</stp>
        <tr r="H27" s="3"/>
      </tp>
      <tp>
        <v>77.25</v>
        <stp/>
        <stp>ContractData</stp>
        <stp>QOM27</stp>
        <stp>Bid</stp>
        <stp/>
        <stp>T</stp>
        <tr r="H15" s="3"/>
      </tp>
      <tp>
        <v>94.960000000000008</v>
        <stp/>
        <stp>ContractData</stp>
        <stp>QOM26</stp>
        <stp>Bid</stp>
        <stp/>
        <stp>T</stp>
        <tr r="H3" s="3"/>
      </tp>
      <tp t="s">
        <v/>
        <stp/>
        <stp>ContractData</stp>
        <stp>QOM31</stp>
        <stp>Bid</stp>
        <stp/>
        <stp>T</stp>
        <tr r="H63" s="3"/>
      </tp>
      <tp>
        <v>71.78</v>
        <stp/>
        <stp>ContractData</stp>
        <stp>QOM30</stp>
        <stp>Bid</stp>
        <stp/>
        <stp>T</stp>
        <tr r="H51" s="3"/>
      </tp>
      <tp t="s">
        <v/>
        <stp/>
        <stp>ContractData</stp>
        <stp>QOM32</stp>
        <stp>Bid</stp>
        <stp/>
        <stp>T</stp>
        <tr r="H75" s="3"/>
      </tp>
      <tp>
        <v>78.73</v>
        <stp/>
        <stp>ContractData</stp>
        <stp>QOH27</stp>
        <stp>Ask</stp>
        <stp/>
        <stp>T</stp>
        <tr r="I12" s="3"/>
      </tp>
      <tp>
        <v>75.69</v>
        <stp/>
        <stp>ContractData</stp>
        <stp>QOH28</stp>
        <stp>Ask</stp>
        <stp/>
        <stp>T</stp>
        <tr r="I24" s="3"/>
      </tp>
      <tp>
        <v>74.19</v>
        <stp/>
        <stp>ContractData</stp>
        <stp>QOH29</stp>
        <stp>Ask</stp>
        <stp/>
        <stp>T</stp>
        <tr r="I36" s="3"/>
      </tp>
      <tp t="s">
        <v/>
        <stp/>
        <stp>ContractData</stp>
        <stp>QOH32</stp>
        <stp>Ask</stp>
        <stp/>
        <stp>T</stp>
        <tr r="I72" s="3"/>
      </tp>
      <tp t="s">
        <v/>
        <stp/>
        <stp>ContractData</stp>
        <stp>QOH33</stp>
        <stp>Ask</stp>
        <stp/>
        <stp>T</stp>
        <tr r="I84" s="3"/>
      </tp>
      <tp t="s">
        <v/>
        <stp/>
        <stp>ContractData</stp>
        <stp>QOH30</stp>
        <stp>Ask</stp>
        <stp/>
        <stp>T</stp>
        <tr r="I48" s="3"/>
      </tp>
      <tp t="s">
        <v/>
        <stp/>
        <stp>ContractData</stp>
        <stp>QOH31</stp>
        <stp>Ask</stp>
        <stp/>
        <stp>T</stp>
        <tr r="I60" s="3"/>
      </tp>
      <tp>
        <v>72.63</v>
        <stp/>
        <stp>ContractData</stp>
        <stp>QOK29</stp>
        <stp>Bid</stp>
        <stp/>
        <stp>T</stp>
        <tr r="H38" s="3"/>
      </tp>
      <tp>
        <v>74.42</v>
        <stp/>
        <stp>ContractData</stp>
        <stp>QOK28</stp>
        <stp>Bid</stp>
        <stp/>
        <stp>T</stp>
        <tr r="H26" s="3"/>
      </tp>
      <tp>
        <v>77.64</v>
        <stp/>
        <stp>ContractData</stp>
        <stp>QOK27</stp>
        <stp>Bid</stp>
        <stp/>
        <stp>T</stp>
        <tr r="H14" s="3"/>
      </tp>
      <tp t="s">
        <v/>
        <stp/>
        <stp>ContractData</stp>
        <stp>QOK31</stp>
        <stp>Bid</stp>
        <stp/>
        <stp>T</stp>
        <tr r="H62" s="3"/>
      </tp>
      <tp t="s">
        <v/>
        <stp/>
        <stp>ContractData</stp>
        <stp>QOK30</stp>
        <stp>Bid</stp>
        <stp/>
        <stp>T</stp>
        <tr r="H50" s="3"/>
      </tp>
      <tp t="s">
        <v/>
        <stp/>
        <stp>ContractData</stp>
        <stp>QOK32</stp>
        <stp>Bid</stp>
        <stp/>
        <stp>T</stp>
        <tr r="H74" s="3"/>
      </tp>
      <tp>
        <v>72.73</v>
        <stp/>
        <stp>ContractData</stp>
        <stp>QOJ29</stp>
        <stp>Bid</stp>
        <stp/>
        <stp>T</stp>
        <tr r="H37" s="3"/>
      </tp>
      <tp>
        <v>74.55</v>
        <stp/>
        <stp>ContractData</stp>
        <stp>QOJ28</stp>
        <stp>Bid</stp>
        <stp/>
        <stp>T</stp>
        <tr r="H25" s="3"/>
      </tp>
      <tp>
        <v>78.11</v>
        <stp/>
        <stp>ContractData</stp>
        <stp>QOJ27</stp>
        <stp>Bid</stp>
        <stp/>
        <stp>T</stp>
        <tr r="H13" s="3"/>
      </tp>
      <tp t="s">
        <v/>
        <stp/>
        <stp>ContractData</stp>
        <stp>QOJ31</stp>
        <stp>Bid</stp>
        <stp/>
        <stp>T</stp>
        <tr r="H61" s="3"/>
      </tp>
      <tp t="s">
        <v/>
        <stp/>
        <stp>ContractData</stp>
        <stp>QOJ30</stp>
        <stp>Bid</stp>
        <stp/>
        <stp>T</stp>
        <tr r="H49" s="3"/>
      </tp>
      <tp t="s">
        <v/>
        <stp/>
        <stp>ContractData</stp>
        <stp>QOJ32</stp>
        <stp>Bid</stp>
        <stp/>
        <stp>T</stp>
        <tr r="H73" s="3"/>
      </tp>
      <tp>
        <v>78.16</v>
        <stp/>
        <stp>ContractData</stp>
        <stp>QOJ27</stp>
        <stp>Ask</stp>
        <stp/>
        <stp>T</stp>
        <tr r="I13" s="3"/>
      </tp>
      <tp>
        <v>75.52</v>
        <stp/>
        <stp>ContractData</stp>
        <stp>QOJ28</stp>
        <stp>Ask</stp>
        <stp/>
        <stp>T</stp>
        <tr r="I25" s="3"/>
      </tp>
      <tp>
        <v>74.239999999999995</v>
        <stp/>
        <stp>ContractData</stp>
        <stp>QOJ29</stp>
        <stp>Ask</stp>
        <stp/>
        <stp>T</stp>
        <tr r="I37" s="3"/>
      </tp>
      <tp t="s">
        <v/>
        <stp/>
        <stp>ContractData</stp>
        <stp>QOJ32</stp>
        <stp>Ask</stp>
        <stp/>
        <stp>T</stp>
        <tr r="I73" s="3"/>
      </tp>
      <tp t="s">
        <v/>
        <stp/>
        <stp>ContractData</stp>
        <stp>QOJ30</stp>
        <stp>Ask</stp>
        <stp/>
        <stp>T</stp>
        <tr r="I49" s="3"/>
      </tp>
      <tp t="s">
        <v/>
        <stp/>
        <stp>ContractData</stp>
        <stp>QOJ31</stp>
        <stp>Ask</stp>
        <stp/>
        <stp>T</stp>
        <tr r="I61" s="3"/>
      </tp>
      <tp t="s">
        <v/>
        <stp/>
        <stp>ContractData</stp>
        <stp>QOG28</stp>
        <stp>Low</stp>
        <stp/>
        <stp>T</stp>
        <tr r="M40" s="2"/>
      </tp>
      <tp>
        <v>77.69</v>
        <stp/>
        <stp>ContractData</stp>
        <stp>QOK27</stp>
        <stp>Ask</stp>
        <stp/>
        <stp>T</stp>
        <tr r="I14" s="3"/>
      </tp>
      <tp>
        <v>75.42</v>
        <stp/>
        <stp>ContractData</stp>
        <stp>QOK28</stp>
        <stp>Ask</stp>
        <stp/>
        <stp>T</stp>
        <tr r="I26" s="3"/>
      </tp>
      <tp>
        <v>74.070000000000007</v>
        <stp/>
        <stp>ContractData</stp>
        <stp>QOK29</stp>
        <stp>Ask</stp>
        <stp/>
        <stp>T</stp>
        <tr r="I38" s="3"/>
      </tp>
      <tp t="s">
        <v/>
        <stp/>
        <stp>ContractData</stp>
        <stp>QOK32</stp>
        <stp>Ask</stp>
        <stp/>
        <stp>T</stp>
        <tr r="I74" s="3"/>
      </tp>
      <tp t="s">
        <v/>
        <stp/>
        <stp>ContractData</stp>
        <stp>QOK30</stp>
        <stp>Ask</stp>
        <stp/>
        <stp>T</stp>
        <tr r="I50" s="3"/>
      </tp>
      <tp t="s">
        <v/>
        <stp/>
        <stp>ContractData</stp>
        <stp>QOK31</stp>
        <stp>Ask</stp>
        <stp/>
        <stp>T</stp>
        <tr r="I62" s="3"/>
      </tp>
      <tp>
        <v>72.900000000000006</v>
        <stp/>
        <stp>ContractData</stp>
        <stp>QOH29</stp>
        <stp>Bid</stp>
        <stp/>
        <stp>T</stp>
        <tr r="H36" s="3"/>
      </tp>
      <tp>
        <v>74.570000000000007</v>
        <stp/>
        <stp>ContractData</stp>
        <stp>QOH28</stp>
        <stp>Bid</stp>
        <stp/>
        <stp>T</stp>
        <tr r="H24" s="3"/>
      </tp>
      <tp>
        <v>78.69</v>
        <stp/>
        <stp>ContractData</stp>
        <stp>QOH27</stp>
        <stp>Bid</stp>
        <stp/>
        <stp>T</stp>
        <tr r="H12" s="3"/>
      </tp>
      <tp t="s">
        <v/>
        <stp/>
        <stp>ContractData</stp>
        <stp>QOH31</stp>
        <stp>Bid</stp>
        <stp/>
        <stp>T</stp>
        <tr r="H60" s="3"/>
      </tp>
      <tp t="s">
        <v/>
        <stp/>
        <stp>ContractData</stp>
        <stp>QOH30</stp>
        <stp>Bid</stp>
        <stp/>
        <stp>T</stp>
        <tr r="H48" s="3"/>
      </tp>
      <tp t="s">
        <v/>
        <stp/>
        <stp>ContractData</stp>
        <stp>QOH33</stp>
        <stp>Bid</stp>
        <stp/>
        <stp>T</stp>
        <tr r="H84" s="3"/>
      </tp>
      <tp t="s">
        <v/>
        <stp/>
        <stp>ContractData</stp>
        <stp>QOH32</stp>
        <stp>Bid</stp>
        <stp/>
        <stp>T</stp>
        <tr r="H72" s="3"/>
      </tp>
      <tp>
        <v>73</v>
        <stp/>
        <stp>ContractData</stp>
        <stp>QOG29</stp>
        <stp>Bid</stp>
        <stp/>
        <stp>T</stp>
        <tr r="H35" s="3"/>
      </tp>
      <tp>
        <v>74.760000000000005</v>
        <stp/>
        <stp>ContractData</stp>
        <stp>QOG28</stp>
        <stp>Bid</stp>
        <stp/>
        <stp>T</stp>
        <tr r="H23" s="3"/>
      </tp>
      <tp>
        <v>79.350000000000009</v>
        <stp/>
        <stp>ContractData</stp>
        <stp>QOG27</stp>
        <stp>Bid</stp>
        <stp/>
        <stp>T</stp>
        <tr r="H11" s="3"/>
      </tp>
      <tp t="s">
        <v/>
        <stp/>
        <stp>ContractData</stp>
        <stp>QOG31</stp>
        <stp>Bid</stp>
        <stp/>
        <stp>T</stp>
        <tr r="H59" s="3"/>
      </tp>
      <tp t="s">
        <v/>
        <stp/>
        <stp>ContractData</stp>
        <stp>QOG30</stp>
        <stp>Bid</stp>
        <stp/>
        <stp>T</stp>
        <tr r="H47" s="3"/>
      </tp>
      <tp t="s">
        <v/>
        <stp/>
        <stp>ContractData</stp>
        <stp>QOG33</stp>
        <stp>Bid</stp>
        <stp/>
        <stp>T</stp>
        <tr r="H83" s="3"/>
      </tp>
      <tp t="s">
        <v/>
        <stp/>
        <stp>ContractData</stp>
        <stp>QOG32</stp>
        <stp>Bid</stp>
        <stp/>
        <stp>T</stp>
        <tr r="H71" s="3"/>
      </tp>
      <tp>
        <v>73.14</v>
        <stp/>
        <stp>ContractData</stp>
        <stp>QOF29</stp>
        <stp>Bid</stp>
        <stp/>
        <stp>T</stp>
        <tr r="H34" s="3"/>
      </tp>
      <tp>
        <v>74.97</v>
        <stp/>
        <stp>ContractData</stp>
        <stp>QOF28</stp>
        <stp>Bid</stp>
        <stp/>
        <stp>T</stp>
        <tr r="H22" s="3"/>
      </tp>
      <tp>
        <v>80.17</v>
        <stp/>
        <stp>ContractData</stp>
        <stp>QOF27</stp>
        <stp>Bid</stp>
        <stp/>
        <stp>T</stp>
        <tr r="H10" s="3"/>
      </tp>
      <tp t="s">
        <v/>
        <stp/>
        <stp>ContractData</stp>
        <stp>QOF31</stp>
        <stp>Bid</stp>
        <stp/>
        <stp>T</stp>
        <tr r="H58" s="3"/>
      </tp>
      <tp t="s">
        <v/>
        <stp/>
        <stp>ContractData</stp>
        <stp>QOF30</stp>
        <stp>Bid</stp>
        <stp/>
        <stp>T</stp>
        <tr r="H46" s="3"/>
      </tp>
      <tp t="s">
        <v/>
        <stp/>
        <stp>ContractData</stp>
        <stp>QOF33</stp>
        <stp>Bid</stp>
        <stp/>
        <stp>T</stp>
        <tr r="H82" s="3"/>
      </tp>
      <tp t="s">
        <v/>
        <stp/>
        <stp>ContractData</stp>
        <stp>QOF32</stp>
        <stp>Bid</stp>
        <stp/>
        <stp>T</stp>
        <tr r="H70" s="3"/>
      </tp>
      <tp>
        <v>80.210000000000008</v>
        <stp/>
        <stp>ContractData</stp>
        <stp>QOF27</stp>
        <stp>Ask</stp>
        <stp/>
        <stp>T</stp>
        <tr r="I10" s="3"/>
      </tp>
      <tp>
        <v>76.02</v>
        <stp/>
        <stp>ContractData</stp>
        <stp>QOF28</stp>
        <stp>Ask</stp>
        <stp/>
        <stp>T</stp>
        <tr r="I22" s="3"/>
      </tp>
      <tp>
        <v>74.33</v>
        <stp/>
        <stp>ContractData</stp>
        <stp>QOF29</stp>
        <stp>Ask</stp>
        <stp/>
        <stp>T</stp>
        <tr r="I34" s="3"/>
      </tp>
      <tp t="s">
        <v/>
        <stp/>
        <stp>ContractData</stp>
        <stp>QOF32</stp>
        <stp>Ask</stp>
        <stp/>
        <stp>T</stp>
        <tr r="I70" s="3"/>
      </tp>
      <tp t="s">
        <v/>
        <stp/>
        <stp>ContractData</stp>
        <stp>QOF33</stp>
        <stp>Ask</stp>
        <stp/>
        <stp>T</stp>
        <tr r="I82" s="3"/>
      </tp>
      <tp t="s">
        <v/>
        <stp/>
        <stp>ContractData</stp>
        <stp>QOF30</stp>
        <stp>Ask</stp>
        <stp/>
        <stp>T</stp>
        <tr r="I46" s="3"/>
      </tp>
      <tp t="s">
        <v/>
        <stp/>
        <stp>ContractData</stp>
        <stp>QOF31</stp>
        <stp>Ask</stp>
        <stp/>
        <stp>T</stp>
        <tr r="I58" s="3"/>
      </tp>
      <tp>
        <v>79.400000000000006</v>
        <stp/>
        <stp>ContractData</stp>
        <stp>QOG27</stp>
        <stp>Ask</stp>
        <stp/>
        <stp>T</stp>
        <tr r="I11" s="3"/>
      </tp>
      <tp>
        <v>75.86</v>
        <stp/>
        <stp>ContractData</stp>
        <stp>QOG28</stp>
        <stp>Ask</stp>
        <stp/>
        <stp>T</stp>
        <tr r="I23" s="3"/>
      </tp>
      <tp>
        <v>74.28</v>
        <stp/>
        <stp>ContractData</stp>
        <stp>QOG29</stp>
        <stp>Ask</stp>
        <stp/>
        <stp>T</stp>
        <tr r="I35" s="3"/>
      </tp>
      <tp t="s">
        <v/>
        <stp/>
        <stp>ContractData</stp>
        <stp>QOG32</stp>
        <stp>Ask</stp>
        <stp/>
        <stp>T</stp>
        <tr r="I71" s="3"/>
      </tp>
      <tp t="s">
        <v/>
        <stp/>
        <stp>ContractData</stp>
        <stp>QOG33</stp>
        <stp>Ask</stp>
        <stp/>
        <stp>T</stp>
        <tr r="I83" s="3"/>
      </tp>
      <tp t="s">
        <v/>
        <stp/>
        <stp>ContractData</stp>
        <stp>QOG30</stp>
        <stp>Ask</stp>
        <stp/>
        <stp>T</stp>
        <tr r="I47" s="3"/>
      </tp>
      <tp t="s">
        <v/>
        <stp/>
        <stp>ContractData</stp>
        <stp>QOG31</stp>
        <stp>Ask</stp>
        <stp/>
        <stp>T</stp>
        <tr r="I59" s="3"/>
      </tp>
      <tp t="s">
        <v/>
        <stp/>
        <stp>ContractData</stp>
        <stp>QOJ28</stp>
        <stp>Low</stp>
        <stp/>
        <stp>T</stp>
        <tr r="M31" s="2"/>
      </tp>
      <tp>
        <v>72.86</v>
        <stp/>
        <stp>ContractData</stp>
        <stp>QOM29</stp>
        <stp>Low</stp>
        <stp/>
        <stp>T</stp>
        <tr r="M32" s="2"/>
      </tp>
      <tp>
        <v>94.03</v>
        <stp/>
        <stp>ContractData</stp>
        <stp>QOM26</stp>
        <stp>Low</stp>
        <stp/>
        <stp>T</stp>
        <tr r="M29" s="2"/>
      </tp>
      <tp t="s">
        <v/>
        <stp/>
        <stp>ContractData</stp>
        <stp>QOM30</stp>
        <stp>Low</stp>
        <stp/>
        <stp>T</stp>
        <tr r="M42" s="2"/>
      </tp>
      <tp t="s">
        <v/>
        <stp/>
        <stp>ContractData</stp>
        <stp>RBEF30</stp>
        <stp>LastTrade</stp>
        <stp/>
        <stp>T</stp>
        <tr r="F47" s="5"/>
        <tr r="J47" s="5"/>
      </tp>
      <tp>
        <v>2.4535</v>
        <stp/>
        <stp>ContractData</stp>
        <stp>RBEK27</stp>
        <stp>LastTrade</stp>
        <stp/>
        <stp>T</stp>
        <tr r="W17" s="2"/>
        <tr r="J15" s="5"/>
        <tr r="F15" s="5"/>
      </tp>
      <tp>
        <v>2.3612000000000002</v>
        <stp/>
        <stp>ContractData</stp>
        <stp>RBEJ27</stp>
        <stp>LastTrade</stp>
        <stp/>
        <stp>T</stp>
        <tr r="F14" s="5"/>
        <tr r="J14" s="5"/>
      </tp>
      <tp>
        <v>2.2231000000000001</v>
        <stp/>
        <stp>ContractData</stp>
        <stp>RBEH27</stp>
        <stp>LastTrade</stp>
        <stp/>
        <stp>T</stp>
        <tr r="J13" s="5"/>
        <tr r="F13" s="5"/>
      </tp>
      <tp t="s">
        <v/>
        <stp/>
        <stp>ContractData</stp>
        <stp>RBEN27</stp>
        <stp>LastTrade</stp>
        <stp/>
        <stp>T</stp>
        <tr r="J17" s="5"/>
        <tr r="F17" s="5"/>
      </tp>
      <tp>
        <v>2.3319000000000001</v>
        <stp/>
        <stp>ContractData</stp>
        <stp>RBEM27</stp>
        <stp>LastTrade</stp>
        <stp/>
        <stp>T</stp>
        <tr r="W24" s="2"/>
        <tr r="J16" s="5"/>
        <tr r="F16" s="5"/>
      </tp>
      <tp>
        <v>2.2172000000000001</v>
        <stp/>
        <stp>ContractData</stp>
        <stp>RBEG27</stp>
        <stp>LastTrade</stp>
        <stp/>
        <stp>T</stp>
        <tr r="F12" s="5"/>
        <tr r="J12" s="5"/>
      </tp>
      <tp>
        <v>2.2418</v>
        <stp/>
        <stp>ContractData</stp>
        <stp>RBEF27</stp>
        <stp>LastTrade</stp>
        <stp/>
        <stp>T</stp>
        <tr r="F11" s="5"/>
        <tr r="J11" s="5"/>
      </tp>
      <tp>
        <v>2.0601000000000003</v>
        <stp/>
        <stp>ContractData</stp>
        <stp>RBEZ27</stp>
        <stp>LastTrade</stp>
        <stp/>
        <stp>T</stp>
        <tr r="J22" s="5"/>
        <tr r="F22" s="5"/>
      </tp>
      <tp t="s">
        <v/>
        <stp/>
        <stp>ContractData</stp>
        <stp>RBEX27</stp>
        <stp>LastTrade</stp>
        <stp/>
        <stp>T</stp>
        <tr r="J21" s="5"/>
        <tr r="F21" s="5"/>
      </tp>
      <tp t="s">
        <v/>
        <stp/>
        <stp>ContractData</stp>
        <stp>RBEQ27</stp>
        <stp>LastTrade</stp>
        <stp/>
        <stp>T</stp>
        <tr r="J18" s="5"/>
        <tr r="F18" s="5"/>
      </tp>
      <tp t="s">
        <v/>
        <stp/>
        <stp>ContractData</stp>
        <stp>RBEV27</stp>
        <stp>LastTrade</stp>
        <stp/>
        <stp>T</stp>
        <tr r="J20" s="5"/>
        <tr r="F20" s="5"/>
      </tp>
      <tp t="s">
        <v/>
        <stp/>
        <stp>ContractData</stp>
        <stp>RBEU27</stp>
        <stp>LastTrade</stp>
        <stp/>
        <stp>T</stp>
        <tr r="F19" s="5"/>
        <tr r="J19" s="5"/>
      </tp>
      <tp>
        <v>3.1015000000000001</v>
        <stp/>
        <stp>ContractData</stp>
        <stp>RBEK26</stp>
        <stp>LastTrade</stp>
        <stp/>
        <stp>T</stp>
        <tr r="W16" s="2"/>
        <tr r="F3" s="5"/>
        <tr r="J3" s="5"/>
      </tp>
      <tp>
        <v>2.9187000000000003</v>
        <stp/>
        <stp>ContractData</stp>
        <stp>RBEN26</stp>
        <stp>LastTrade</stp>
        <stp/>
        <stp>T</stp>
        <tr r="F5" s="5"/>
        <tr r="J5" s="5"/>
      </tp>
      <tp>
        <v>3.024</v>
        <stp/>
        <stp>ContractData</stp>
        <stp>RBEM26</stp>
        <stp>LastTrade</stp>
        <stp/>
        <stp>T</stp>
        <tr r="F4" s="5"/>
        <tr r="J4" s="5"/>
      </tp>
      <tp>
        <v>2.2983000000000002</v>
        <stp/>
        <stp>ContractData</stp>
        <stp>RBEZ26</stp>
        <stp>LastTrade</stp>
        <stp/>
        <stp>T</stp>
        <tr r="J10" s="5"/>
        <tr r="F10" s="5"/>
      </tp>
      <tp>
        <v>2.3847</v>
        <stp/>
        <stp>ContractData</stp>
        <stp>RBEX26</stp>
        <stp>LastTrade</stp>
        <stp/>
        <stp>T</stp>
        <tr r="J9" s="5"/>
        <tr r="F9" s="5"/>
      </tp>
      <tp>
        <v>2.8165</v>
        <stp/>
        <stp>ContractData</stp>
        <stp>RBEQ26</stp>
        <stp>LastTrade</stp>
        <stp/>
        <stp>T</stp>
        <tr r="F6" s="5"/>
        <tr r="J6" s="5"/>
      </tp>
      <tp>
        <v>2.4822000000000002</v>
        <stp/>
        <stp>ContractData</stp>
        <stp>RBEV26</stp>
        <stp>LastTrade</stp>
        <stp/>
        <stp>T</stp>
        <tr r="W23" s="2"/>
        <tr r="F8" s="5"/>
        <tr r="J8" s="5"/>
      </tp>
      <tp>
        <v>2.7117</v>
        <stp/>
        <stp>ContractData</stp>
        <stp>RBEU26</stp>
        <stp>LastTrade</stp>
        <stp/>
        <stp>T</stp>
        <tr r="J7" s="5"/>
        <tr r="F7" s="5"/>
      </tp>
      <tp t="s">
        <v/>
        <stp/>
        <stp>ContractData</stp>
        <stp>RBEK29</stp>
        <stp>LastTrade</stp>
        <stp/>
        <stp>T</stp>
        <tr r="F39" s="5"/>
        <tr r="J39" s="5"/>
      </tp>
      <tp t="s">
        <v/>
        <stp/>
        <stp>ContractData</stp>
        <stp>RBEJ29</stp>
        <stp>LastTrade</stp>
        <stp/>
        <stp>T</stp>
        <tr r="F38" s="5"/>
        <tr r="J38" s="5"/>
      </tp>
      <tp t="s">
        <v/>
        <stp/>
        <stp>ContractData</stp>
        <stp>RBEH29</stp>
        <stp>LastTrade</stp>
        <stp/>
        <stp>T</stp>
        <tr r="F37" s="5"/>
        <tr r="J37" s="5"/>
      </tp>
      <tp t="s">
        <v/>
        <stp/>
        <stp>ContractData</stp>
        <stp>RBEN29</stp>
        <stp>LastTrade</stp>
        <stp/>
        <stp>T</stp>
        <tr r="F41" s="5"/>
        <tr r="J41" s="5"/>
      </tp>
      <tp t="s">
        <v/>
        <stp/>
        <stp>ContractData</stp>
        <stp>RBEM29</stp>
        <stp>LastTrade</stp>
        <stp/>
        <stp>T</stp>
        <tr r="J40" s="5"/>
        <tr r="F40" s="5"/>
      </tp>
      <tp t="s">
        <v/>
        <stp/>
        <stp>ContractData</stp>
        <stp>RBEG29</stp>
        <stp>LastTrade</stp>
        <stp/>
        <stp>T</stp>
        <tr r="J36" s="5"/>
        <tr r="F36" s="5"/>
      </tp>
      <tp t="s">
        <v/>
        <stp/>
        <stp>ContractData</stp>
        <stp>RBEF29</stp>
        <stp>LastTrade</stp>
        <stp/>
        <stp>T</stp>
        <tr r="F35" s="5"/>
        <tr r="J35" s="5"/>
      </tp>
      <tp t="s">
        <v/>
        <stp/>
        <stp>ContractData</stp>
        <stp>RBEZ29</stp>
        <stp>LastTrade</stp>
        <stp/>
        <stp>T</stp>
        <tr r="J46" s="5"/>
        <tr r="F46" s="5"/>
      </tp>
      <tp t="s">
        <v/>
        <stp/>
        <stp>ContractData</stp>
        <stp>RBEX29</stp>
        <stp>LastTrade</stp>
        <stp/>
        <stp>T</stp>
        <tr r="F45" s="5"/>
        <tr r="J45" s="5"/>
      </tp>
      <tp t="s">
        <v/>
        <stp/>
        <stp>ContractData</stp>
        <stp>RBEQ29</stp>
        <stp>LastTrade</stp>
        <stp/>
        <stp>T</stp>
        <tr r="F42" s="5"/>
        <tr r="J42" s="5"/>
      </tp>
      <tp t="s">
        <v/>
        <stp/>
        <stp>ContractData</stp>
        <stp>RBEV29</stp>
        <stp>LastTrade</stp>
        <stp/>
        <stp>T</stp>
        <tr r="F44" s="5"/>
        <tr r="J44" s="5"/>
      </tp>
      <tp t="s">
        <v/>
        <stp/>
        <stp>ContractData</stp>
        <stp>RBEU29</stp>
        <stp>LastTrade</stp>
        <stp/>
        <stp>T</stp>
        <tr r="F43" s="5"/>
        <tr r="J43" s="5"/>
      </tp>
      <tp t="s">
        <v/>
        <stp/>
        <stp>ContractData</stp>
        <stp>RBEK28</stp>
        <stp>LastTrade</stp>
        <stp/>
        <stp>T</stp>
        <tr r="F27" s="5"/>
        <tr r="J27" s="5"/>
      </tp>
      <tp t="s">
        <v/>
        <stp/>
        <stp>ContractData</stp>
        <stp>RBEJ28</stp>
        <stp>LastTrade</stp>
        <stp/>
        <stp>T</stp>
        <tr r="F26" s="5"/>
        <tr r="J26" s="5"/>
      </tp>
      <tp t="s">
        <v/>
        <stp/>
        <stp>ContractData</stp>
        <stp>RBEH28</stp>
        <stp>LastTrade</stp>
        <stp/>
        <stp>T</stp>
        <tr r="F25" s="5"/>
        <tr r="J25" s="5"/>
      </tp>
      <tp t="s">
        <v/>
        <stp/>
        <stp>ContractData</stp>
        <stp>RBEN28</stp>
        <stp>LastTrade</stp>
        <stp/>
        <stp>T</stp>
        <tr r="F29" s="5"/>
        <tr r="J29" s="5"/>
      </tp>
      <tp t="s">
        <v/>
        <stp/>
        <stp>ContractData</stp>
        <stp>RBEM28</stp>
        <stp>LastTrade</stp>
        <stp/>
        <stp>T</stp>
        <tr r="F28" s="5"/>
        <tr r="J28" s="5"/>
      </tp>
      <tp t="s">
        <v/>
        <stp/>
        <stp>ContractData</stp>
        <stp>RBEG28</stp>
        <stp>LastTrade</stp>
        <stp/>
        <stp>T</stp>
        <tr r="J24" s="5"/>
        <tr r="F24" s="5"/>
      </tp>
      <tp t="s">
        <v/>
        <stp/>
        <stp>ContractData</stp>
        <stp>RBEF28</stp>
        <stp>LastTrade</stp>
        <stp/>
        <stp>T</stp>
        <tr r="F23" s="5"/>
        <tr r="J23" s="5"/>
      </tp>
      <tp t="s">
        <v/>
        <stp/>
        <stp>ContractData</stp>
        <stp>RBEZ28</stp>
        <stp>LastTrade</stp>
        <stp/>
        <stp>T</stp>
        <tr r="J34" s="5"/>
        <tr r="F34" s="5"/>
      </tp>
      <tp t="s">
        <v/>
        <stp/>
        <stp>ContractData</stp>
        <stp>RBEX28</stp>
        <stp>LastTrade</stp>
        <stp/>
        <stp>T</stp>
        <tr r="F33" s="5"/>
        <tr r="J33" s="5"/>
      </tp>
      <tp t="s">
        <v/>
        <stp/>
        <stp>ContractData</stp>
        <stp>RBEQ28</stp>
        <stp>LastTrade</stp>
        <stp/>
        <stp>T</stp>
        <tr r="J30" s="5"/>
        <tr r="F30" s="5"/>
      </tp>
      <tp t="s">
        <v/>
        <stp/>
        <stp>ContractData</stp>
        <stp>RBEV28</stp>
        <stp>LastTrade</stp>
        <stp/>
        <stp>T</stp>
        <tr r="F32" s="5"/>
        <tr r="J32" s="5"/>
      </tp>
      <tp t="s">
        <v/>
        <stp/>
        <stp>ContractData</stp>
        <stp>RBEU28</stp>
        <stp>LastTrade</stp>
        <stp/>
        <stp>T</stp>
        <tr r="F31" s="5"/>
        <tr r="J31" s="5"/>
      </tp>
      <tp t="s">
        <v>QOG27</v>
        <stp/>
        <stp>ContractData</stp>
        <stp>QO?9</stp>
        <stp>Symbol</stp>
        <stp/>
        <stp>T</stp>
        <tr r="C11" s="3"/>
      </tp>
      <tp t="s">
        <v>JUN</v>
        <stp/>
        <stp>ContractData</stp>
        <stp>QO?49</stp>
        <stp>ContractMonth</stp>
        <stp/>
        <stp>T</stp>
        <tr r="E51" s="3"/>
      </tp>
      <tp t="s">
        <v>MAY</v>
        <stp/>
        <stp>ContractData</stp>
        <stp>QO?48</stp>
        <stp>ContractMonth</stp>
        <stp/>
        <stp>T</stp>
        <tr r="E50" s="3"/>
      </tp>
      <tp t="s">
        <v>APR</v>
        <stp/>
        <stp>ContractData</stp>
        <stp>QO?47</stp>
        <stp>ContractMonth</stp>
        <stp/>
        <stp>T</stp>
        <tr r="E49" s="3"/>
      </tp>
      <tp t="s">
        <v>MAR</v>
        <stp/>
        <stp>ContractData</stp>
        <stp>QO?46</stp>
        <stp>ContractMonth</stp>
        <stp/>
        <stp>T</stp>
        <tr r="E48" s="3"/>
      </tp>
      <tp t="s">
        <v>FEB</v>
        <stp/>
        <stp>ContractData</stp>
        <stp>QO?45</stp>
        <stp>ContractMonth</stp>
        <stp/>
        <stp>T</stp>
        <tr r="E47" s="3"/>
      </tp>
      <tp t="s">
        <v>JAN</v>
        <stp/>
        <stp>ContractData</stp>
        <stp>QO?44</stp>
        <stp>ContractMonth</stp>
        <stp/>
        <stp>T</stp>
        <tr r="E46" s="3"/>
      </tp>
      <tp t="s">
        <v>DEC</v>
        <stp/>
        <stp>ContractData</stp>
        <stp>QO?43</stp>
        <stp>ContractMonth</stp>
        <stp/>
        <stp>T</stp>
        <tr r="E45" s="3"/>
      </tp>
      <tp t="s">
        <v>NOV</v>
        <stp/>
        <stp>ContractData</stp>
        <stp>QO?42</stp>
        <stp>ContractMonth</stp>
        <stp/>
        <stp>T</stp>
        <tr r="E44" s="3"/>
      </tp>
      <tp t="s">
        <v>OCT</v>
        <stp/>
        <stp>ContractData</stp>
        <stp>QO?41</stp>
        <stp>ContractMonth</stp>
        <stp/>
        <stp>T</stp>
        <tr r="E43" s="3"/>
      </tp>
      <tp t="s">
        <v>SEP</v>
        <stp/>
        <stp>ContractData</stp>
        <stp>QO?40</stp>
        <stp>ContractMonth</stp>
        <stp/>
        <stp>T</stp>
        <tr r="E42" s="3"/>
      </tp>
      <tp t="s">
        <v>QOF27</v>
        <stp/>
        <stp>ContractData</stp>
        <stp>QO?8</stp>
        <stp>Symbol</stp>
        <stp/>
        <stp>T</stp>
        <tr r="C10" s="3"/>
      </tp>
      <tp t="s">
        <v>APR</v>
        <stp/>
        <stp>ContractData</stp>
        <stp>QO?59</stp>
        <stp>ContractMonth</stp>
        <stp/>
        <stp>T</stp>
        <tr r="E61" s="3"/>
      </tp>
      <tp t="s">
        <v>MAR</v>
        <stp/>
        <stp>ContractData</stp>
        <stp>QO?58</stp>
        <stp>ContractMonth</stp>
        <stp/>
        <stp>T</stp>
        <tr r="E60" s="3"/>
      </tp>
      <tp t="s">
        <v>FEB</v>
        <stp/>
        <stp>ContractData</stp>
        <stp>QO?57</stp>
        <stp>ContractMonth</stp>
        <stp/>
        <stp>T</stp>
        <tr r="E59" s="3"/>
      </tp>
      <tp t="s">
        <v>JAN</v>
        <stp/>
        <stp>ContractData</stp>
        <stp>QO?56</stp>
        <stp>ContractMonth</stp>
        <stp/>
        <stp>T</stp>
        <tr r="E58" s="3"/>
      </tp>
      <tp t="s">
        <v>DEC</v>
        <stp/>
        <stp>ContractData</stp>
        <stp>QO?55</stp>
        <stp>ContractMonth</stp>
        <stp/>
        <stp>T</stp>
        <tr r="E57" s="3"/>
      </tp>
      <tp t="s">
        <v>NOV</v>
        <stp/>
        <stp>ContractData</stp>
        <stp>QO?54</stp>
        <stp>ContractMonth</stp>
        <stp/>
        <stp>T</stp>
        <tr r="E56" s="3"/>
      </tp>
      <tp t="s">
        <v>OCT</v>
        <stp/>
        <stp>ContractData</stp>
        <stp>QO?53</stp>
        <stp>ContractMonth</stp>
        <stp/>
        <stp>T</stp>
        <tr r="E55" s="3"/>
      </tp>
      <tp t="s">
        <v>SEP</v>
        <stp/>
        <stp>ContractData</stp>
        <stp>QO?52</stp>
        <stp>ContractMonth</stp>
        <stp/>
        <stp>T</stp>
        <tr r="E54" s="3"/>
      </tp>
      <tp t="s">
        <v>AUG</v>
        <stp/>
        <stp>ContractData</stp>
        <stp>QO?51</stp>
        <stp>ContractMonth</stp>
        <stp/>
        <stp>T</stp>
        <tr r="E53" s="3"/>
      </tp>
      <tp t="s">
        <v>JUL</v>
        <stp/>
        <stp>ContractData</stp>
        <stp>QO?50</stp>
        <stp>ContractMonth</stp>
        <stp/>
        <stp>T</stp>
        <tr r="E52" s="3"/>
      </tp>
      <tp t="s">
        <v>NOV</v>
        <stp/>
        <stp>ContractData</stp>
        <stp>QO?6</stp>
        <stp>ContractMonth</stp>
        <stp/>
        <stp>T</stp>
        <tr r="E8" s="3"/>
      </tp>
      <tp t="s">
        <v>DEC</v>
        <stp/>
        <stp>ContractData</stp>
        <stp>QO?7</stp>
        <stp>ContractMonth</stp>
        <stp/>
        <stp>T</stp>
        <tr r="E9" s="3"/>
      </tp>
      <tp t="s">
        <v>SEP</v>
        <stp/>
        <stp>ContractData</stp>
        <stp>QO?4</stp>
        <stp>ContractMonth</stp>
        <stp/>
        <stp>T</stp>
        <tr r="E6" s="3"/>
      </tp>
      <tp t="s">
        <v>OCT</v>
        <stp/>
        <stp>ContractData</stp>
        <stp>QO?5</stp>
        <stp>ContractMonth</stp>
        <stp/>
        <stp>T</stp>
        <tr r="E7" s="3"/>
      </tp>
      <tp t="s">
        <v>JUL</v>
        <stp/>
        <stp>ContractData</stp>
        <stp>QO?2</stp>
        <stp>ContractMonth</stp>
        <stp/>
        <stp>T</stp>
        <tr r="E4" s="3"/>
      </tp>
      <tp t="s">
        <v>AUG</v>
        <stp/>
        <stp>ContractData</stp>
        <stp>QO?3</stp>
        <stp>ContractMonth</stp>
        <stp/>
        <stp>T</stp>
        <tr r="E5" s="3"/>
      </tp>
      <tp t="s">
        <v>JUN</v>
        <stp/>
        <stp>ContractData</stp>
        <stp>QO?1</stp>
        <stp>ContractMonth</stp>
        <stp/>
        <stp>T</stp>
        <tr r="E3" s="3"/>
      </tp>
      <tp t="s">
        <v>JAN</v>
        <stp/>
        <stp>ContractData</stp>
        <stp>QO?8</stp>
        <stp>ContractMonth</stp>
        <stp/>
        <stp>T</stp>
        <tr r="E10" s="3"/>
      </tp>
      <tp t="s">
        <v>FEB</v>
        <stp/>
        <stp>ContractData</stp>
        <stp>QO?9</stp>
        <stp>ContractMonth</stp>
        <stp/>
        <stp>T</stp>
        <tr r="E11" s="3"/>
      </tp>
      <tp t="s">
        <v>FEB</v>
        <stp/>
        <stp>ContractData</stp>
        <stp>QO?69</stp>
        <stp>ContractMonth</stp>
        <stp/>
        <stp>T</stp>
        <tr r="E71" s="3"/>
      </tp>
      <tp t="s">
        <v>JAN</v>
        <stp/>
        <stp>ContractData</stp>
        <stp>QO?68</stp>
        <stp>ContractMonth</stp>
        <stp/>
        <stp>T</stp>
        <tr r="E70" s="3"/>
      </tp>
      <tp t="s">
        <v>DEC</v>
        <stp/>
        <stp>ContractData</stp>
        <stp>QO?67</stp>
        <stp>ContractMonth</stp>
        <stp/>
        <stp>T</stp>
        <tr r="E69" s="3"/>
      </tp>
      <tp t="s">
        <v>NOV</v>
        <stp/>
        <stp>ContractData</stp>
        <stp>QO?66</stp>
        <stp>ContractMonth</stp>
        <stp/>
        <stp>T</stp>
        <tr r="E68" s="3"/>
      </tp>
      <tp t="s">
        <v>OCT</v>
        <stp/>
        <stp>ContractData</stp>
        <stp>QO?65</stp>
        <stp>ContractMonth</stp>
        <stp/>
        <stp>T</stp>
        <tr r="E67" s="3"/>
      </tp>
      <tp t="s">
        <v>SEP</v>
        <stp/>
        <stp>ContractData</stp>
        <stp>QO?64</stp>
        <stp>ContractMonth</stp>
        <stp/>
        <stp>T</stp>
        <tr r="E66" s="3"/>
      </tp>
      <tp t="s">
        <v>AUG</v>
        <stp/>
        <stp>ContractData</stp>
        <stp>QO?63</stp>
        <stp>ContractMonth</stp>
        <stp/>
        <stp>T</stp>
        <tr r="E65" s="3"/>
      </tp>
      <tp t="s">
        <v>JUL</v>
        <stp/>
        <stp>ContractData</stp>
        <stp>QO?62</stp>
        <stp>ContractMonth</stp>
        <stp/>
        <stp>T</stp>
        <tr r="E64" s="3"/>
      </tp>
      <tp t="s">
        <v>JUN</v>
        <stp/>
        <stp>ContractData</stp>
        <stp>QO?61</stp>
        <stp>ContractMonth</stp>
        <stp/>
        <stp>T</stp>
        <tr r="E63" s="3"/>
      </tp>
      <tp t="s">
        <v>MAY</v>
        <stp/>
        <stp>ContractData</stp>
        <stp>QO?60</stp>
        <stp>ContractMonth</stp>
        <stp/>
        <stp>T</stp>
        <tr r="E62" s="3"/>
      </tp>
      <tp t="s">
        <v>DEC</v>
        <stp/>
        <stp>ContractData</stp>
        <stp>QO?79</stp>
        <stp>ContractMonth</stp>
        <stp/>
        <stp>T</stp>
        <tr r="E81" s="3"/>
      </tp>
      <tp t="s">
        <v>NOV</v>
        <stp/>
        <stp>ContractData</stp>
        <stp>QO?78</stp>
        <stp>ContractMonth</stp>
        <stp/>
        <stp>T</stp>
        <tr r="E80" s="3"/>
      </tp>
      <tp t="s">
        <v>OCT</v>
        <stp/>
        <stp>ContractData</stp>
        <stp>QO?77</stp>
        <stp>ContractMonth</stp>
        <stp/>
        <stp>T</stp>
        <tr r="E79" s="3"/>
      </tp>
      <tp t="s">
        <v>SEP</v>
        <stp/>
        <stp>ContractData</stp>
        <stp>QO?76</stp>
        <stp>ContractMonth</stp>
        <stp/>
        <stp>T</stp>
        <tr r="E78" s="3"/>
      </tp>
      <tp t="s">
        <v>AUG</v>
        <stp/>
        <stp>ContractData</stp>
        <stp>QO?75</stp>
        <stp>ContractMonth</stp>
        <stp/>
        <stp>T</stp>
        <tr r="E77" s="3"/>
      </tp>
      <tp t="s">
        <v>JUL</v>
        <stp/>
        <stp>ContractData</stp>
        <stp>QO?74</stp>
        <stp>ContractMonth</stp>
        <stp/>
        <stp>T</stp>
        <tr r="E76" s="3"/>
      </tp>
      <tp t="s">
        <v>JUN</v>
        <stp/>
        <stp>ContractData</stp>
        <stp>QO?73</stp>
        <stp>ContractMonth</stp>
        <stp/>
        <stp>T</stp>
        <tr r="E75" s="3"/>
      </tp>
      <tp t="s">
        <v>MAY</v>
        <stp/>
        <stp>ContractData</stp>
        <stp>QO?72</stp>
        <stp>ContractMonth</stp>
        <stp/>
        <stp>T</stp>
        <tr r="E74" s="3"/>
      </tp>
      <tp t="s">
        <v>APR</v>
        <stp/>
        <stp>ContractData</stp>
        <stp>QO?71</stp>
        <stp>ContractMonth</stp>
        <stp/>
        <stp>T</stp>
        <tr r="E73" s="3"/>
      </tp>
      <tp t="s">
        <v>MAR</v>
        <stp/>
        <stp>ContractData</stp>
        <stp>QO?70</stp>
        <stp>ContractMonth</stp>
        <stp/>
        <stp>T</stp>
        <tr r="E72" s="3"/>
      </tp>
      <tp t="s">
        <v/>
        <stp/>
        <stp>ContractData</stp>
        <stp>CLEK26</stp>
        <stp>T_SettlementTime</stp>
        <stp/>
        <stp>T</stp>
        <tr r="R21" s="1"/>
      </tp>
      <tp t="s">
        <v>DEC</v>
        <stp/>
        <stp>ContractData</stp>
        <stp>QO?19</stp>
        <stp>ContractMonth</stp>
        <stp/>
        <stp>T</stp>
        <tr r="E21" s="3"/>
      </tp>
      <tp t="s">
        <v>NOV</v>
        <stp/>
        <stp>ContractData</stp>
        <stp>QO?18</stp>
        <stp>ContractMonth</stp>
        <stp/>
        <stp>T</stp>
        <tr r="E20" s="3"/>
      </tp>
      <tp t="s">
        <v>OCT</v>
        <stp/>
        <stp>ContractData</stp>
        <stp>QO?17</stp>
        <stp>ContractMonth</stp>
        <stp/>
        <stp>T</stp>
        <tr r="E19" s="3"/>
      </tp>
      <tp t="s">
        <v>SEP</v>
        <stp/>
        <stp>ContractData</stp>
        <stp>QO?16</stp>
        <stp>ContractMonth</stp>
        <stp/>
        <stp>T</stp>
        <tr r="E18" s="3"/>
      </tp>
      <tp t="s">
        <v>AUG</v>
        <stp/>
        <stp>ContractData</stp>
        <stp>QO?15</stp>
        <stp>ContractMonth</stp>
        <stp/>
        <stp>T</stp>
        <tr r="E17" s="3"/>
      </tp>
      <tp t="s">
        <v>JUL</v>
        <stp/>
        <stp>ContractData</stp>
        <stp>QO?14</stp>
        <stp>ContractMonth</stp>
        <stp/>
        <stp>T</stp>
        <tr r="E16" s="3"/>
      </tp>
      <tp t="s">
        <v>JUN</v>
        <stp/>
        <stp>ContractData</stp>
        <stp>QO?13</stp>
        <stp>ContractMonth</stp>
        <stp/>
        <stp>T</stp>
        <tr r="E15" s="3"/>
      </tp>
      <tp t="s">
        <v>MAY</v>
        <stp/>
        <stp>ContractData</stp>
        <stp>QO?12</stp>
        <stp>ContractMonth</stp>
        <stp/>
        <stp>T</stp>
        <tr r="E14" s="3"/>
      </tp>
      <tp t="s">
        <v>APR</v>
        <stp/>
        <stp>ContractData</stp>
        <stp>QO?11</stp>
        <stp>ContractMonth</stp>
        <stp/>
        <stp>T</stp>
        <tr r="E13" s="3"/>
      </tp>
      <tp t="s">
        <v>MAR</v>
        <stp/>
        <stp>ContractData</stp>
        <stp>QO?10</stp>
        <stp>ContractMonth</stp>
        <stp/>
        <stp>T</stp>
        <tr r="E12" s="3"/>
      </tp>
      <tp t="s">
        <v>OCT</v>
        <stp/>
        <stp>ContractData</stp>
        <stp>QO?29</stp>
        <stp>ContractMonth</stp>
        <stp/>
        <stp>T</stp>
        <tr r="E31" s="3"/>
      </tp>
      <tp t="s">
        <v>SEP</v>
        <stp/>
        <stp>ContractData</stp>
        <stp>QO?28</stp>
        <stp>ContractMonth</stp>
        <stp/>
        <stp>T</stp>
        <tr r="E30" s="3"/>
      </tp>
      <tp t="s">
        <v>AUG</v>
        <stp/>
        <stp>ContractData</stp>
        <stp>QO?27</stp>
        <stp>ContractMonth</stp>
        <stp/>
        <stp>T</stp>
        <tr r="E29" s="3"/>
      </tp>
      <tp t="s">
        <v>JUL</v>
        <stp/>
        <stp>ContractData</stp>
        <stp>QO?26</stp>
        <stp>ContractMonth</stp>
        <stp/>
        <stp>T</stp>
        <tr r="E28" s="3"/>
      </tp>
      <tp t="s">
        <v>JUN</v>
        <stp/>
        <stp>ContractData</stp>
        <stp>QO?25</stp>
        <stp>ContractMonth</stp>
        <stp/>
        <stp>T</stp>
        <tr r="E27" s="3"/>
      </tp>
      <tp t="s">
        <v>MAY</v>
        <stp/>
        <stp>ContractData</stp>
        <stp>QO?24</stp>
        <stp>ContractMonth</stp>
        <stp/>
        <stp>T</stp>
        <tr r="E26" s="3"/>
      </tp>
      <tp t="s">
        <v>APR</v>
        <stp/>
        <stp>ContractData</stp>
        <stp>QO?23</stp>
        <stp>ContractMonth</stp>
        <stp/>
        <stp>T</stp>
        <tr r="E25" s="3"/>
      </tp>
      <tp t="s">
        <v>MAR</v>
        <stp/>
        <stp>ContractData</stp>
        <stp>QO?22</stp>
        <stp>ContractMonth</stp>
        <stp/>
        <stp>T</stp>
        <tr r="E24" s="3"/>
      </tp>
      <tp t="s">
        <v>FEB</v>
        <stp/>
        <stp>ContractData</stp>
        <stp>QO?21</stp>
        <stp>ContractMonth</stp>
        <stp/>
        <stp>T</stp>
        <tr r="E23" s="3"/>
      </tp>
      <tp t="s">
        <v>JAN</v>
        <stp/>
        <stp>ContractData</stp>
        <stp>QO?20</stp>
        <stp>ContractMonth</stp>
        <stp/>
        <stp>T</stp>
        <tr r="E22" s="3"/>
      </tp>
      <tp t="s">
        <v>AUG</v>
        <stp/>
        <stp>ContractData</stp>
        <stp>QO?39</stp>
        <stp>ContractMonth</stp>
        <stp/>
        <stp>T</stp>
        <tr r="E41" s="3"/>
      </tp>
      <tp t="s">
        <v>JUL</v>
        <stp/>
        <stp>ContractData</stp>
        <stp>QO?38</stp>
        <stp>ContractMonth</stp>
        <stp/>
        <stp>T</stp>
        <tr r="E40" s="3"/>
      </tp>
      <tp t="s">
        <v>JUN</v>
        <stp/>
        <stp>ContractData</stp>
        <stp>QO?37</stp>
        <stp>ContractMonth</stp>
        <stp/>
        <stp>T</stp>
        <tr r="E39" s="3"/>
      </tp>
      <tp t="s">
        <v>MAY</v>
        <stp/>
        <stp>ContractData</stp>
        <stp>QO?36</stp>
        <stp>ContractMonth</stp>
        <stp/>
        <stp>T</stp>
        <tr r="E38" s="3"/>
      </tp>
      <tp t="s">
        <v>APR</v>
        <stp/>
        <stp>ContractData</stp>
        <stp>QO?35</stp>
        <stp>ContractMonth</stp>
        <stp/>
        <stp>T</stp>
        <tr r="E37" s="3"/>
      </tp>
      <tp t="s">
        <v>MAR</v>
        <stp/>
        <stp>ContractData</stp>
        <stp>QO?34</stp>
        <stp>ContractMonth</stp>
        <stp/>
        <stp>T</stp>
        <tr r="E36" s="3"/>
      </tp>
      <tp t="s">
        <v>FEB</v>
        <stp/>
        <stp>ContractData</stp>
        <stp>QO?33</stp>
        <stp>ContractMonth</stp>
        <stp/>
        <stp>T</stp>
        <tr r="E35" s="3"/>
      </tp>
      <tp t="s">
        <v>JAN</v>
        <stp/>
        <stp>ContractData</stp>
        <stp>QO?32</stp>
        <stp>ContractMonth</stp>
        <stp/>
        <stp>T</stp>
        <tr r="E34" s="3"/>
      </tp>
      <tp t="s">
        <v>DEC</v>
        <stp/>
        <stp>ContractData</stp>
        <stp>QO?31</stp>
        <stp>ContractMonth</stp>
        <stp/>
        <stp>T</stp>
        <tr r="E33" s="3"/>
      </tp>
      <tp t="s">
        <v>NOV</v>
        <stp/>
        <stp>ContractData</stp>
        <stp>QO?30</stp>
        <stp>ContractMonth</stp>
        <stp/>
        <stp>T</stp>
        <tr r="E32" s="3"/>
      </tp>
      <tp t="s">
        <v>QOM26</v>
        <stp/>
        <stp>ContractData</stp>
        <stp>QO?1</stp>
        <stp>Symbol</stp>
        <stp/>
        <stp>T</stp>
        <tr r="C3" s="3"/>
      </tp>
      <tp t="s">
        <v/>
        <stp/>
        <stp>ContractData</stp>
        <stp>QOM26</stp>
        <stp>T_SettlementTime</stp>
        <stp/>
        <stp>T</stp>
        <tr r="R21" s="4"/>
        <tr r="R21" s="3"/>
      </tp>
      <tp t="s">
        <v>QOQ26</v>
        <stp/>
        <stp>ContractData</stp>
        <stp>QO?3</stp>
        <stp>Symbol</stp>
        <stp/>
        <stp>T</stp>
        <tr r="C5" s="3"/>
      </tp>
      <tp t="s">
        <v>QON26</v>
        <stp/>
        <stp>ContractData</stp>
        <stp>QO?2</stp>
        <stp>Symbol</stp>
        <stp/>
        <stp>T</stp>
        <tr r="C4" s="3"/>
      </tp>
      <tp t="s">
        <v>DEC</v>
        <stp/>
        <stp>ContractData</stp>
        <stp>RBE?8</stp>
        <stp>ContractMonth</stp>
        <stp/>
        <stp>T</stp>
        <tr r="E10" s="5"/>
      </tp>
      <tp t="s">
        <v>JAN</v>
        <stp/>
        <stp>ContractData</stp>
        <stp>RBE?9</stp>
        <stp>ContractMonth</stp>
        <stp/>
        <stp>T</stp>
        <tr r="E11" s="5"/>
      </tp>
      <tp t="s">
        <v>AUG</v>
        <stp/>
        <stp>ContractData</stp>
        <stp>RBE?4</stp>
        <stp>ContractMonth</stp>
        <stp/>
        <stp>T</stp>
        <tr r="E6" s="5"/>
      </tp>
      <tp t="s">
        <v>SEP</v>
        <stp/>
        <stp>ContractData</stp>
        <stp>RBE?5</stp>
        <stp>ContractMonth</stp>
        <stp/>
        <stp>T</stp>
        <tr r="E7" s="5"/>
      </tp>
      <tp t="s">
        <v>OCT</v>
        <stp/>
        <stp>ContractData</stp>
        <stp>RBE?6</stp>
        <stp>ContractMonth</stp>
        <stp/>
        <stp>T</stp>
        <tr r="E8" s="5"/>
      </tp>
      <tp t="s">
        <v>NOV</v>
        <stp/>
        <stp>ContractData</stp>
        <stp>RBE?7</stp>
        <stp>ContractMonth</stp>
        <stp/>
        <stp>T</stp>
        <tr r="E9" s="5"/>
      </tp>
      <tp t="s">
        <v>MAY</v>
        <stp/>
        <stp>ContractData</stp>
        <stp>RBE?1</stp>
        <stp>ContractMonth</stp>
        <stp/>
        <stp>T</stp>
        <tr r="E3" s="5"/>
      </tp>
      <tp t="s">
        <v>JUN</v>
        <stp/>
        <stp>ContractData</stp>
        <stp>RBE?2</stp>
        <stp>ContractMonth</stp>
        <stp/>
        <stp>T</stp>
        <tr r="E4" s="5"/>
      </tp>
      <tp t="s">
        <v>JUL</v>
        <stp/>
        <stp>ContractData</stp>
        <stp>RBE?3</stp>
        <stp>ContractMonth</stp>
        <stp/>
        <stp>T</stp>
        <tr r="E5" s="5"/>
      </tp>
      <tp t="s">
        <v>OCT</v>
        <stp/>
        <stp>ContractData</stp>
        <stp>HOE?6</stp>
        <stp>ContractMonth</stp>
        <stp/>
        <stp>T</stp>
        <tr r="E8" s="4"/>
      </tp>
      <tp t="s">
        <v>NOV</v>
        <stp/>
        <stp>ContractData</stp>
        <stp>HOE?7</stp>
        <stp>ContractMonth</stp>
        <stp/>
        <stp>T</stp>
        <tr r="E9" s="4"/>
      </tp>
      <tp t="s">
        <v>MAY</v>
        <stp/>
        <stp>ContractData</stp>
        <stp>NGE?1</stp>
        <stp>ContractMonth</stp>
        <stp/>
        <stp>T</stp>
        <tr r="E3" s="7"/>
      </tp>
      <tp t="s">
        <v>AUG</v>
        <stp/>
        <stp>ContractData</stp>
        <stp>HOE?4</stp>
        <stp>ContractMonth</stp>
        <stp/>
        <stp>T</stp>
        <tr r="E6" s="4"/>
      </tp>
      <tp t="s">
        <v>JUN</v>
        <stp/>
        <stp>ContractData</stp>
        <stp>NGE?2</stp>
        <stp>ContractMonth</stp>
        <stp/>
        <stp>T</stp>
        <tr r="E4" s="7"/>
      </tp>
      <tp t="s">
        <v>SEP</v>
        <stp/>
        <stp>ContractData</stp>
        <stp>HOE?5</stp>
        <stp>ContractMonth</stp>
        <stp/>
        <stp>T</stp>
        <tr r="E7" s="4"/>
      </tp>
      <tp t="s">
        <v>JUL</v>
        <stp/>
        <stp>ContractData</stp>
        <stp>NGE?3</stp>
        <stp>ContractMonth</stp>
        <stp/>
        <stp>T</stp>
        <tr r="E5" s="7"/>
      </tp>
      <tp t="s">
        <v>JAN</v>
        <stp/>
        <stp>ContractData</stp>
        <stp>CLE?9</stp>
        <stp>ContractMonth</stp>
        <stp/>
        <stp>T</stp>
        <tr r="E11" s="1"/>
      </tp>
      <tp t="s">
        <v>JUN</v>
        <stp/>
        <stp>ContractData</stp>
        <stp>HOE?2</stp>
        <stp>ContractMonth</stp>
        <stp/>
        <stp>T</stp>
        <tr r="E4" s="4"/>
      </tp>
      <tp t="s">
        <v>AUG</v>
        <stp/>
        <stp>ContractData</stp>
        <stp>NGE?4</stp>
        <stp>ContractMonth</stp>
        <stp/>
        <stp>T</stp>
        <tr r="E6" s="7"/>
      </tp>
      <tp t="s">
        <v>DEC</v>
        <stp/>
        <stp>ContractData</stp>
        <stp>CLE?8</stp>
        <stp>ContractMonth</stp>
        <stp/>
        <stp>T</stp>
        <tr r="E10" s="1"/>
      </tp>
      <tp t="s">
        <v>JUL</v>
        <stp/>
        <stp>ContractData</stp>
        <stp>HOE?3</stp>
        <stp>ContractMonth</stp>
        <stp/>
        <stp>T</stp>
        <tr r="E5" s="4"/>
      </tp>
      <tp t="s">
        <v>SEP</v>
        <stp/>
        <stp>ContractData</stp>
        <stp>NGE?5</stp>
        <stp>ContractMonth</stp>
        <stp/>
        <stp>T</stp>
        <tr r="E7" s="7"/>
      </tp>
      <tp t="s">
        <v>OCT</v>
        <stp/>
        <stp>ContractData</stp>
        <stp>NGE?6</stp>
        <stp>ContractMonth</stp>
        <stp/>
        <stp>T</stp>
        <tr r="E8" s="7"/>
      </tp>
      <tp t="s">
        <v>MAY</v>
        <stp/>
        <stp>ContractData</stp>
        <stp>HOE?1</stp>
        <stp>ContractMonth</stp>
        <stp/>
        <stp>T</stp>
        <tr r="E3" s="4"/>
      </tp>
      <tp t="s">
        <v>NOV</v>
        <stp/>
        <stp>ContractData</stp>
        <stp>NGE?7</stp>
        <stp>ContractMonth</stp>
        <stp/>
        <stp>T</stp>
        <tr r="E9" s="7"/>
      </tp>
      <tp t="s">
        <v>SEP</v>
        <stp/>
        <stp>ContractData</stp>
        <stp>CLE?5</stp>
        <stp>ContractMonth</stp>
        <stp/>
        <stp>T</stp>
        <tr r="E7" s="1"/>
      </tp>
      <tp t="s">
        <v>DEC</v>
        <stp/>
        <stp>ContractData</stp>
        <stp>NGE?8</stp>
        <stp>ContractMonth</stp>
        <stp/>
        <stp>T</stp>
        <tr r="E10" s="7"/>
      </tp>
      <tp t="s">
        <v>AUG</v>
        <stp/>
        <stp>ContractData</stp>
        <stp>CLE?4</stp>
        <stp>ContractMonth</stp>
        <stp/>
        <stp>T</stp>
        <tr r="E6" s="1"/>
      </tp>
      <tp t="s">
        <v>JAN</v>
        <stp/>
        <stp>ContractData</stp>
        <stp>NGE?9</stp>
        <stp>ContractMonth</stp>
        <stp/>
        <stp>T</stp>
        <tr r="E11" s="7"/>
      </tp>
      <tp t="s">
        <v>NOV</v>
        <stp/>
        <stp>ContractData</stp>
        <stp>CLE?7</stp>
        <stp>ContractMonth</stp>
        <stp/>
        <stp>T</stp>
        <tr r="E9" s="1"/>
      </tp>
      <tp t="s">
        <v>OCT</v>
        <stp/>
        <stp>ContractData</stp>
        <stp>CLE?6</stp>
        <stp>ContractMonth</stp>
        <stp/>
        <stp>T</stp>
        <tr r="E8" s="1"/>
      </tp>
      <tp t="s">
        <v>MAY</v>
        <stp/>
        <stp>ContractData</stp>
        <stp>CLE?1</stp>
        <stp>ContractMonth</stp>
        <stp/>
        <stp>T</stp>
        <tr r="E3" s="1"/>
      </tp>
      <tp t="s">
        <v>JUL</v>
        <stp/>
        <stp>ContractData</stp>
        <stp>CLE?3</stp>
        <stp>ContractMonth</stp>
        <stp/>
        <stp>T</stp>
        <tr r="E5" s="1"/>
      </tp>
      <tp t="s">
        <v>DEC</v>
        <stp/>
        <stp>ContractData</stp>
        <stp>HOE?8</stp>
        <stp>ContractMonth</stp>
        <stp/>
        <stp>T</stp>
        <tr r="E10" s="4"/>
      </tp>
      <tp t="s">
        <v>JUN</v>
        <stp/>
        <stp>ContractData</stp>
        <stp>CLE?2</stp>
        <stp>ContractMonth</stp>
        <stp/>
        <stp>T</stp>
        <tr r="E4" s="1"/>
      </tp>
      <tp t="s">
        <v>JAN</v>
        <stp/>
        <stp>ContractData</stp>
        <stp>HOE?9</stp>
        <stp>ContractMonth</stp>
        <stp/>
        <stp>T</stp>
        <tr r="E11" s="4"/>
      </tp>
      <tp t="s">
        <v>QOV26</v>
        <stp/>
        <stp>ContractData</stp>
        <stp>QO?5</stp>
        <stp>Symbol</stp>
        <stp/>
        <stp>T</stp>
        <tr r="C7" s="3"/>
      </tp>
      <tp t="s">
        <v>MAR</v>
        <stp/>
        <stp>ContractData</stp>
        <stp>QO?82</stp>
        <stp>ContractMonth</stp>
        <stp/>
        <stp>T</stp>
        <tr r="E84" s="3"/>
      </tp>
      <tp t="s">
        <v>FEB</v>
        <stp/>
        <stp>ContractData</stp>
        <stp>QO?81</stp>
        <stp>ContractMonth</stp>
        <stp/>
        <stp>T</stp>
        <tr r="E83" s="3"/>
      </tp>
      <tp t="s">
        <v>JAN</v>
        <stp/>
        <stp>ContractData</stp>
        <stp>QO?80</stp>
        <stp>ContractMonth</stp>
        <stp/>
        <stp>T</stp>
        <tr r="E82" s="3"/>
      </tp>
      <tp t="s">
        <v>QOU26</v>
        <stp/>
        <stp>ContractData</stp>
        <stp>QO?4</stp>
        <stp>Symbol</stp>
        <stp/>
        <stp>T</stp>
        <tr r="C6" s="3"/>
      </tp>
      <tp t="s">
        <v>QOZ26</v>
        <stp/>
        <stp>ContractData</stp>
        <stp>QO?7</stp>
        <stp>Symbol</stp>
        <stp/>
        <stp>T</stp>
        <tr r="C9" s="3"/>
      </tp>
      <tp t="s">
        <v>QOX26</v>
        <stp/>
        <stp>ContractData</stp>
        <stp>QO?6</stp>
        <stp>Symbol</stp>
        <stp/>
        <stp>T</stp>
        <tr r="C8" s="3"/>
      </tp>
      <tp>
        <v>68.81</v>
        <stp/>
        <stp>ContractData</stp>
        <stp>CLEU28</stp>
        <stp>Bid</stp>
        <stp/>
        <stp>T</stp>
        <tr r="H31" s="1"/>
      </tp>
      <tp t="s">
        <v/>
        <stp/>
        <stp>ContractData</stp>
        <stp>CLEU29</stp>
        <stp>Bid</stp>
        <stp/>
        <stp>T</stp>
        <tr r="H43" s="1"/>
      </tp>
      <tp>
        <v>78.850000000000009</v>
        <stp/>
        <stp>ContractData</stp>
        <stp>CLEU26</stp>
        <stp>Bid</stp>
        <stp/>
        <stp>T</stp>
        <tr r="H7" s="1"/>
      </tp>
      <tp>
        <v>71.31</v>
        <stp/>
        <stp>ContractData</stp>
        <stp>CLEU27</stp>
        <stp>Bid</stp>
        <stp/>
        <stp>T</stp>
        <tr r="H19" s="1"/>
      </tp>
      <tp t="s">
        <v/>
        <stp/>
        <stp>ContractData</stp>
        <stp>CLEU30</stp>
        <stp>Bid</stp>
        <stp/>
        <stp>T</stp>
        <tr r="H55" s="1"/>
      </tp>
      <tp t="s">
        <v/>
        <stp/>
        <stp>ContractData</stp>
        <stp>CLEU31</stp>
        <stp>Bid</stp>
        <stp/>
        <stp>T</stp>
        <tr r="H67" s="1"/>
      </tp>
      <tp t="s">
        <v/>
        <stp/>
        <stp>ContractData</stp>
        <stp>CLEU32</stp>
        <stp>Bid</stp>
        <stp/>
        <stp>T</stp>
        <tr r="H79" s="1"/>
      </tp>
      <tp t="s">
        <v/>
        <stp/>
        <stp>ContractData</stp>
        <stp>CLEU33</stp>
        <stp>Bid</stp>
        <stp/>
        <stp>T</stp>
        <tr r="H91" s="1"/>
      </tp>
      <tp t="s">
        <v/>
        <stp/>
        <stp>ContractData</stp>
        <stp>CLEU34</stp>
        <stp>Bid</stp>
        <stp/>
        <stp>T</stp>
        <tr r="H103" s="1"/>
      </tp>
      <tp t="s">
        <v/>
        <stp/>
        <stp>ContractData</stp>
        <stp>CLEU35</stp>
        <stp>Bid</stp>
        <stp/>
        <stp>T</stp>
        <tr r="H115" s="1"/>
      </tp>
      <tp t="s">
        <v/>
        <stp/>
        <stp>ContractData</stp>
        <stp>CLEU36</stp>
        <stp>Bid</stp>
        <stp/>
        <stp>T</stp>
        <tr r="H127" s="1"/>
      </tp>
      <tp t="s">
        <v/>
        <stp/>
        <stp>ContractData</stp>
        <stp>RBEV29</stp>
        <stp>Ask</stp>
        <stp/>
        <stp>T</stp>
        <tr r="I44" s="5"/>
      </tp>
      <tp t="s">
        <v/>
        <stp/>
        <stp>ContractData</stp>
        <stp>RBEV28</stp>
        <stp>Ask</stp>
        <stp/>
        <stp>T</stp>
        <tr r="I32" s="5"/>
      </tp>
      <tp t="s">
        <v/>
        <stp/>
        <stp>ContractData</stp>
        <stp>HOEU29</stp>
        <stp>Bid</stp>
        <stp/>
        <stp>T</stp>
        <tr r="H43" s="4"/>
      </tp>
      <tp t="s">
        <v/>
        <stp/>
        <stp>ContractData</stp>
        <stp>HOEU28</stp>
        <stp>Bid</stp>
        <stp/>
        <stp>T</stp>
        <tr r="H31" s="4"/>
      </tp>
      <tp>
        <v>2.6093000000000002</v>
        <stp/>
        <stp>ContractData</stp>
        <stp>HOEU27</stp>
        <stp>Bid</stp>
        <stp/>
        <stp>T</stp>
        <tr r="H19" s="4"/>
      </tp>
      <tp>
        <v>3.1568000000000001</v>
        <stp/>
        <stp>ContractData</stp>
        <stp>HOEU26</stp>
        <stp>Bid</stp>
        <stp/>
        <stp>T</stp>
        <tr r="H7" s="4"/>
      </tp>
      <tp t="s">
        <v/>
        <stp/>
        <stp>ContractData</stp>
        <stp>RBEV27</stp>
        <stp>Ask</stp>
        <stp/>
        <stp>T</stp>
        <tr r="I20" s="5"/>
      </tp>
      <tp>
        <v>2.4859</v>
        <stp/>
        <stp>ContractData</stp>
        <stp>RBEV26</stp>
        <stp>Ask</stp>
        <stp/>
        <stp>T</stp>
        <tr r="I8" s="5"/>
      </tp>
      <tp t="s">
        <v/>
        <stp/>
        <stp>ContractData</stp>
        <stp>NGEU33</stp>
        <stp>Bid</stp>
        <stp/>
        <stp>T</stp>
        <tr r="H91" s="7"/>
      </tp>
      <tp>
        <v>2.9260000000000002</v>
        <stp/>
        <stp>ContractData</stp>
        <stp>NGEU32</stp>
        <stp>Bid</stp>
        <stp/>
        <stp>T</stp>
        <tr r="H79" s="7"/>
      </tp>
      <tp>
        <v>2.9260000000000002</v>
        <stp/>
        <stp>ContractData</stp>
        <stp>NGEU31</stp>
        <stp>Bid</stp>
        <stp/>
        <stp>T</stp>
        <tr r="H67" s="7"/>
      </tp>
      <tp>
        <v>2.9260000000000002</v>
        <stp/>
        <stp>ContractData</stp>
        <stp>NGEU30</stp>
        <stp>Bid</stp>
        <stp/>
        <stp>T</stp>
        <tr r="H55" s="7"/>
      </tp>
      <tp t="s">
        <v/>
        <stp/>
        <stp>ContractData</stp>
        <stp>NGEU37</stp>
        <stp>Bid</stp>
        <stp/>
        <stp>T</stp>
        <tr r="H139" s="7"/>
      </tp>
      <tp t="s">
        <v/>
        <stp/>
        <stp>ContractData</stp>
        <stp>NGEU36</stp>
        <stp>Bid</stp>
        <stp/>
        <stp>T</stp>
        <tr r="H127" s="7"/>
      </tp>
      <tp t="s">
        <v/>
        <stp/>
        <stp>ContractData</stp>
        <stp>NGEU35</stp>
        <stp>Bid</stp>
        <stp/>
        <stp>T</stp>
        <tr r="H115" s="7"/>
      </tp>
      <tp t="s">
        <v/>
        <stp/>
        <stp>ContractData</stp>
        <stp>NGEU34</stp>
        <stp>Bid</stp>
        <stp/>
        <stp>T</stp>
        <tr r="H103" s="7"/>
      </tp>
      <tp t="s">
        <v/>
        <stp/>
        <stp>ContractData</stp>
        <stp>NGEU38</stp>
        <stp>Bid</stp>
        <stp/>
        <stp>T</stp>
        <tr r="H151" s="7"/>
      </tp>
      <tp>
        <v>3.4119999999999999</v>
        <stp/>
        <stp>ContractData</stp>
        <stp>NGEU27</stp>
        <stp>Bid</stp>
        <stp/>
        <stp>T</stp>
        <tr r="H19" s="7"/>
      </tp>
      <tp>
        <v>3.1859999999999999</v>
        <stp/>
        <stp>ContractData</stp>
        <stp>NGEU26</stp>
        <stp>Bid</stp>
        <stp/>
        <stp>T</stp>
        <tr r="H7" s="7"/>
      </tp>
      <tp>
        <v>3.1</v>
        <stp/>
        <stp>ContractData</stp>
        <stp>NGEU29</stp>
        <stp>Bid</stp>
        <stp/>
        <stp>T</stp>
        <tr r="H43" s="7"/>
      </tp>
      <tp>
        <v>2.9260000000000002</v>
        <stp/>
        <stp>ContractData</stp>
        <stp>NGEU28</stp>
        <stp>Bid</stp>
        <stp/>
        <stp>T</stp>
        <tr r="H31" s="7"/>
      </tp>
      <tp>
        <v>2.7136</v>
        <stp/>
        <stp>ContractData</stp>
        <stp>RBEU26</stp>
        <stp>Bid</stp>
        <stp/>
        <stp>T</stp>
        <tr r="H7" s="5"/>
      </tp>
      <tp>
        <v>1.77</v>
        <stp/>
        <stp>ContractData</stp>
        <stp>RBEU27</stp>
        <stp>Bid</stp>
        <stp/>
        <stp>T</stp>
        <tr r="H19" s="5"/>
      </tp>
      <tp>
        <v>3.0887000000000002</v>
        <stp/>
        <stp>ContractData</stp>
        <stp>HOEV26</stp>
        <stp>Ask</stp>
        <stp/>
        <stp>T</stp>
        <tr r="I8" s="4"/>
      </tp>
      <tp>
        <v>2.6598000000000002</v>
        <stp/>
        <stp>ContractData</stp>
        <stp>HOEV27</stp>
        <stp>Ask</stp>
        <stp/>
        <stp>T</stp>
        <tr r="I20" s="4"/>
      </tp>
      <tp t="s">
        <v/>
        <stp/>
        <stp>ContractData</stp>
        <stp>HOEV28</stp>
        <stp>Ask</stp>
        <stp/>
        <stp>T</stp>
        <tr r="I32" s="4"/>
      </tp>
      <tp t="s">
        <v/>
        <stp/>
        <stp>ContractData</stp>
        <stp>HOEV29</stp>
        <stp>Ask</stp>
        <stp/>
        <stp>T</stp>
        <tr r="I44" s="4"/>
      </tp>
      <tp t="s">
        <v/>
        <stp/>
        <stp>ContractData</stp>
        <stp>RBEU28</stp>
        <stp>Bid</stp>
        <stp/>
        <stp>T</stp>
        <tr r="H31" s="5"/>
      </tp>
      <tp t="s">
        <v/>
        <stp/>
        <stp>ContractData</stp>
        <stp>RBEU29</stp>
        <stp>Bid</stp>
        <stp/>
        <stp>T</stp>
        <tr r="H43" s="5"/>
      </tp>
      <tp t="s">
        <v/>
        <stp/>
        <stp>ContractData</stp>
        <stp>NGEV38</stp>
        <stp>Ask</stp>
        <stp/>
        <stp>T</stp>
        <tr r="I152" s="7"/>
      </tp>
      <tp t="s">
        <v/>
        <stp/>
        <stp>ContractData</stp>
        <stp>NGEV34</stp>
        <stp>Ask</stp>
        <stp/>
        <stp>T</stp>
        <tr r="I104" s="7"/>
      </tp>
      <tp t="s">
        <v/>
        <stp/>
        <stp>ContractData</stp>
        <stp>NGEV35</stp>
        <stp>Ask</stp>
        <stp/>
        <stp>T</stp>
        <tr r="I116" s="7"/>
      </tp>
      <tp t="s">
        <v/>
        <stp/>
        <stp>ContractData</stp>
        <stp>NGEV36</stp>
        <stp>Ask</stp>
        <stp/>
        <stp>T</stp>
        <tr r="I128" s="7"/>
      </tp>
      <tp t="s">
        <v/>
        <stp/>
        <stp>ContractData</stp>
        <stp>NGEV37</stp>
        <stp>Ask</stp>
        <stp/>
        <stp>T</stp>
        <tr r="I140" s="7"/>
      </tp>
      <tp t="s">
        <v/>
        <stp/>
        <stp>ContractData</stp>
        <stp>NGEV30</stp>
        <stp>Ask</stp>
        <stp/>
        <stp>T</stp>
        <tr r="I56" s="7"/>
      </tp>
      <tp t="s">
        <v/>
        <stp/>
        <stp>ContractData</stp>
        <stp>NGEV31</stp>
        <stp>Ask</stp>
        <stp/>
        <stp>T</stp>
        <tr r="I68" s="7"/>
      </tp>
      <tp t="s">
        <v/>
        <stp/>
        <stp>ContractData</stp>
        <stp>NGEV32</stp>
        <stp>Ask</stp>
        <stp/>
        <stp>T</stp>
        <tr r="I80" s="7"/>
      </tp>
      <tp>
        <v>3.4910000000000001</v>
        <stp/>
        <stp>ContractData</stp>
        <stp>NGEV33</stp>
        <stp>Ask</stp>
        <stp/>
        <stp>T</stp>
        <tr r="I92" s="7"/>
      </tp>
      <tp>
        <v>3.653</v>
        <stp/>
        <stp>ContractData</stp>
        <stp>NGEV28</stp>
        <stp>Ask</stp>
        <stp/>
        <stp>T</stp>
        <tr r="I32" s="7"/>
      </tp>
      <tp t="s">
        <v/>
        <stp/>
        <stp>ContractData</stp>
        <stp>NGEV29</stp>
        <stp>Ask</stp>
        <stp/>
        <stp>T</stp>
        <tr r="I44" s="7"/>
      </tp>
      <tp>
        <v>3.2570000000000001</v>
        <stp/>
        <stp>ContractData</stp>
        <stp>NGEV26</stp>
        <stp>Ask</stp>
        <stp/>
        <stp>T</stp>
        <tr r="I8" s="7"/>
      </tp>
      <tp>
        <v>3.4980000000000002</v>
        <stp/>
        <stp>ContractData</stp>
        <stp>NGEV27</stp>
        <stp>Ask</stp>
        <stp/>
        <stp>T</stp>
        <tr r="I20" s="7"/>
      </tp>
      <tp>
        <v>71.58</v>
        <stp/>
        <stp>ContractData</stp>
        <stp>CLEV27</stp>
        <stp>Ask</stp>
        <stp/>
        <stp>T</stp>
        <tr r="I20" s="1"/>
      </tp>
      <tp>
        <v>77.16</v>
        <stp/>
        <stp>ContractData</stp>
        <stp>CLEV26</stp>
        <stp>Ask</stp>
        <stp/>
        <stp>T</stp>
        <tr r="I8" s="1"/>
      </tp>
      <tp t="s">
        <v/>
        <stp/>
        <stp>ContractData</stp>
        <stp>CLEV29</stp>
        <stp>Ask</stp>
        <stp/>
        <stp>T</stp>
        <tr r="I44" s="1"/>
      </tp>
      <tp>
        <v>69.38</v>
        <stp/>
        <stp>ContractData</stp>
        <stp>CLEV28</stp>
        <stp>Ask</stp>
        <stp/>
        <stp>T</stp>
        <tr r="I32" s="1"/>
      </tp>
      <tp t="s">
        <v/>
        <stp/>
        <stp>ContractData</stp>
        <stp>CLEV36</stp>
        <stp>Ask</stp>
        <stp/>
        <stp>T</stp>
        <tr r="I128" s="1"/>
      </tp>
      <tp t="s">
        <v/>
        <stp/>
        <stp>ContractData</stp>
        <stp>CLEV35</stp>
        <stp>Ask</stp>
        <stp/>
        <stp>T</stp>
        <tr r="I116" s="1"/>
      </tp>
      <tp t="s">
        <v/>
        <stp/>
        <stp>ContractData</stp>
        <stp>CLEV34</stp>
        <stp>Ask</stp>
        <stp/>
        <stp>T</stp>
        <tr r="I104" s="1"/>
      </tp>
      <tp t="s">
        <v/>
        <stp/>
        <stp>ContractData</stp>
        <stp>CLEV33</stp>
        <stp>Ask</stp>
        <stp/>
        <stp>T</stp>
        <tr r="I92" s="1"/>
      </tp>
      <tp t="s">
        <v/>
        <stp/>
        <stp>ContractData</stp>
        <stp>CLEV32</stp>
        <stp>Ask</stp>
        <stp/>
        <stp>T</stp>
        <tr r="I80" s="1"/>
      </tp>
      <tp t="s">
        <v/>
        <stp/>
        <stp>ContractData</stp>
        <stp>CLEV31</stp>
        <stp>Ask</stp>
        <stp/>
        <stp>T</stp>
        <tr r="I68" s="1"/>
      </tp>
      <tp t="s">
        <v/>
        <stp/>
        <stp>ContractData</stp>
        <stp>CLEV30</stp>
        <stp>Ask</stp>
        <stp/>
        <stp>T</stp>
        <tr r="I56" s="1"/>
      </tp>
      <tp>
        <v>66.53</v>
        <stp/>
        <stp>ContractData</stp>
        <stp>CLEZ29</stp>
        <stp>Low</stp>
        <stp/>
        <stp>T</stp>
        <tr r="M5" s="2"/>
      </tp>
      <tp>
        <v>74.11</v>
        <stp/>
        <stp>ContractData</stp>
        <stp>CLEZ26</stp>
        <stp>Low</stp>
        <stp/>
        <stp>T</stp>
        <tr r="M15" s="2"/>
      </tp>
      <tp t="s">
        <v/>
        <stp/>
        <stp>ContractData</stp>
        <stp>CLEZ33</stp>
        <stp>Low</stp>
        <stp/>
        <stp>T</stp>
        <tr r="M22" s="2"/>
        <tr r="M9" s="2"/>
      </tp>
      <tp t="s">
        <v/>
        <stp/>
        <stp>ContractData</stp>
        <stp>CLEZ32</stp>
        <stp>Low</stp>
        <stp/>
        <stp>T</stp>
        <tr r="M8" s="2"/>
        <tr r="M21" s="2"/>
      </tp>
      <tp t="s">
        <v/>
        <stp/>
        <stp>ContractData</stp>
        <stp>CLEZ31</stp>
        <stp>Low</stp>
        <stp/>
        <stp>T</stp>
        <tr r="M20" s="2"/>
        <tr r="M7" s="2"/>
      </tp>
      <tp>
        <v>64.31</v>
        <stp/>
        <stp>ContractData</stp>
        <stp>CLEZ30</stp>
        <stp>Low</stp>
        <stp/>
        <stp>T</stp>
        <tr r="M19" s="2"/>
        <tr r="M6" s="2"/>
      </tp>
      <tp t="s">
        <v/>
        <stp/>
        <stp>ContractData</stp>
        <stp>CLEZ35</stp>
        <stp>Low</stp>
        <stp/>
        <stp>T</stp>
        <tr r="M24" s="2"/>
        <tr r="M11" s="2"/>
      </tp>
      <tp t="s">
        <v/>
        <stp/>
        <stp>ContractData</stp>
        <stp>CLEZ34</stp>
        <stp>Low</stp>
        <stp/>
        <stp>T</stp>
        <tr r="M23" s="2"/>
        <tr r="M10" s="2"/>
      </tp>
      <tp>
        <v>2.9184000000000001</v>
        <stp/>
        <stp>ContractData</stp>
        <stp>HOEZ26</stp>
        <stp>Low</stp>
        <stp/>
        <stp>T</stp>
        <tr r="AA9" s="2"/>
      </tp>
      <tp>
        <v>68.36</v>
        <stp/>
        <stp>ContractData</stp>
        <stp>CLEV28</stp>
        <stp>Bid</stp>
        <stp/>
        <stp>T</stp>
        <tr r="H32" s="1"/>
      </tp>
      <tp t="s">
        <v/>
        <stp/>
        <stp>ContractData</stp>
        <stp>CLEV29</stp>
        <stp>Bid</stp>
        <stp/>
        <stp>T</stp>
        <tr r="H44" s="1"/>
      </tp>
      <tp>
        <v>77.12</v>
        <stp/>
        <stp>ContractData</stp>
        <stp>CLEV26</stp>
        <stp>Bid</stp>
        <stp/>
        <stp>T</stp>
        <tr r="H8" s="1"/>
      </tp>
      <tp>
        <v>70.790000000000006</v>
        <stp/>
        <stp>ContractData</stp>
        <stp>CLEV27</stp>
        <stp>Bid</stp>
        <stp/>
        <stp>T</stp>
        <tr r="H20" s="1"/>
      </tp>
      <tp t="s">
        <v/>
        <stp/>
        <stp>ContractData</stp>
        <stp>CLEV30</stp>
        <stp>Bid</stp>
        <stp/>
        <stp>T</stp>
        <tr r="H56" s="1"/>
      </tp>
      <tp t="s">
        <v/>
        <stp/>
        <stp>ContractData</stp>
        <stp>CLEV31</stp>
        <stp>Bid</stp>
        <stp/>
        <stp>T</stp>
        <tr r="H68" s="1"/>
      </tp>
      <tp t="s">
        <v/>
        <stp/>
        <stp>ContractData</stp>
        <stp>CLEV32</stp>
        <stp>Bid</stp>
        <stp/>
        <stp>T</stp>
        <tr r="H80" s="1"/>
      </tp>
      <tp t="s">
        <v/>
        <stp/>
        <stp>ContractData</stp>
        <stp>CLEV33</stp>
        <stp>Bid</stp>
        <stp/>
        <stp>T</stp>
        <tr r="H92" s="1"/>
      </tp>
      <tp>
        <v>55.9</v>
        <stp/>
        <stp>ContractData</stp>
        <stp>CLEV34</stp>
        <stp>Bid</stp>
        <stp/>
        <stp>T</stp>
        <tr r="H104" s="1"/>
      </tp>
      <tp t="s">
        <v/>
        <stp/>
        <stp>ContractData</stp>
        <stp>CLEV35</stp>
        <stp>Bid</stp>
        <stp/>
        <stp>T</stp>
        <tr r="H116" s="1"/>
      </tp>
      <tp t="s">
        <v/>
        <stp/>
        <stp>ContractData</stp>
        <stp>CLEV36</stp>
        <stp>Bid</stp>
        <stp/>
        <stp>T</stp>
        <tr r="H128" s="1"/>
      </tp>
      <tp t="s">
        <v/>
        <stp/>
        <stp>ContractData</stp>
        <stp>RBEU29</stp>
        <stp>Ask</stp>
        <stp/>
        <stp>T</stp>
        <tr r="I43" s="5"/>
      </tp>
      <tp t="s">
        <v/>
        <stp/>
        <stp>ContractData</stp>
        <stp>RBEU28</stp>
        <stp>Ask</stp>
        <stp/>
        <stp>T</stp>
        <tr r="I31" s="5"/>
      </tp>
      <tp t="s">
        <v/>
        <stp/>
        <stp>ContractData</stp>
        <stp>HOEV29</stp>
        <stp>Bid</stp>
        <stp/>
        <stp>T</stp>
        <tr r="H44" s="4"/>
      </tp>
      <tp t="s">
        <v/>
        <stp/>
        <stp>ContractData</stp>
        <stp>HOEV28</stp>
        <stp>Bid</stp>
        <stp/>
        <stp>T</stp>
        <tr r="H32" s="4"/>
      </tp>
      <tp>
        <v>2.5920000000000001</v>
        <stp/>
        <stp>ContractData</stp>
        <stp>HOEV27</stp>
        <stp>Bid</stp>
        <stp/>
        <stp>T</stp>
        <tr r="H20" s="4"/>
      </tp>
      <tp>
        <v>3.0868000000000002</v>
        <stp/>
        <stp>ContractData</stp>
        <stp>HOEV26</stp>
        <stp>Bid</stp>
        <stp/>
        <stp>T</stp>
        <tr r="H8" s="4"/>
      </tp>
      <tp t="s">
        <v/>
        <stp/>
        <stp>ContractData</stp>
        <stp>RBEU27</stp>
        <stp>Ask</stp>
        <stp/>
        <stp>T</stp>
        <tr r="I19" s="5"/>
      </tp>
      <tp>
        <v>2.7148000000000003</v>
        <stp/>
        <stp>ContractData</stp>
        <stp>RBEU26</stp>
        <stp>Ask</stp>
        <stp/>
        <stp>T</stp>
        <tr r="I7" s="5"/>
      </tp>
      <tp t="s">
        <v/>
        <stp/>
        <stp>ContractData</stp>
        <stp>NGEV33</stp>
        <stp>Bid</stp>
        <stp/>
        <stp>T</stp>
        <tr r="H92" s="7"/>
      </tp>
      <tp t="s">
        <v/>
        <stp/>
        <stp>ContractData</stp>
        <stp>NGEV32</stp>
        <stp>Bid</stp>
        <stp/>
        <stp>T</stp>
        <tr r="H80" s="7"/>
      </tp>
      <tp>
        <v>2.9260000000000002</v>
        <stp/>
        <stp>ContractData</stp>
        <stp>NGEV31</stp>
        <stp>Bid</stp>
        <stp/>
        <stp>T</stp>
        <tr r="H68" s="7"/>
      </tp>
      <tp>
        <v>3.415</v>
        <stp/>
        <stp>ContractData</stp>
        <stp>NGEV30</stp>
        <stp>Bid</stp>
        <stp/>
        <stp>T</stp>
        <tr r="H56" s="7"/>
      </tp>
      <tp t="s">
        <v/>
        <stp/>
        <stp>ContractData</stp>
        <stp>NGEV37</stp>
        <stp>Bid</stp>
        <stp/>
        <stp>T</stp>
        <tr r="H140" s="7"/>
      </tp>
      <tp t="s">
        <v/>
        <stp/>
        <stp>ContractData</stp>
        <stp>NGEV36</stp>
        <stp>Bid</stp>
        <stp/>
        <stp>T</stp>
        <tr r="H128" s="7"/>
      </tp>
      <tp>
        <v>3.33</v>
        <stp/>
        <stp>ContractData</stp>
        <stp>NGEV35</stp>
        <stp>Bid</stp>
        <stp/>
        <stp>T</stp>
        <tr r="H116" s="7"/>
      </tp>
      <tp>
        <v>3.3000000000000003</v>
        <stp/>
        <stp>ContractData</stp>
        <stp>NGEV34</stp>
        <stp>Bid</stp>
        <stp/>
        <stp>T</stp>
        <tr r="H104" s="7"/>
      </tp>
      <tp t="s">
        <v/>
        <stp/>
        <stp>ContractData</stp>
        <stp>NGEV38</stp>
        <stp>Bid</stp>
        <stp/>
        <stp>T</stp>
        <tr r="H152" s="7"/>
      </tp>
      <tp>
        <v>3.4940000000000002</v>
        <stp/>
        <stp>ContractData</stp>
        <stp>NGEV27</stp>
        <stp>Bid</stp>
        <stp/>
        <stp>T</stp>
        <tr r="H20" s="7"/>
      </tp>
      <tp>
        <v>3.2549999999999999</v>
        <stp/>
        <stp>ContractData</stp>
        <stp>NGEV26</stp>
        <stp>Bid</stp>
        <stp/>
        <stp>T</stp>
        <tr r="H8" s="7"/>
      </tp>
      <tp>
        <v>2.9260000000000002</v>
        <stp/>
        <stp>ContractData</stp>
        <stp>NGEV29</stp>
        <stp>Bid</stp>
        <stp/>
        <stp>T</stp>
        <tr r="H44" s="7"/>
      </tp>
      <tp>
        <v>3.6030000000000002</v>
        <stp/>
        <stp>ContractData</stp>
        <stp>NGEV28</stp>
        <stp>Bid</stp>
        <stp/>
        <stp>T</stp>
        <tr r="H32" s="7"/>
      </tp>
      <tp>
        <v>2.4845999999999999</v>
        <stp/>
        <stp>ContractData</stp>
        <stp>RBEV26</stp>
        <stp>Bid</stp>
        <stp/>
        <stp>T</stp>
        <tr r="H8" s="5"/>
      </tp>
      <tp>
        <v>1.62</v>
        <stp/>
        <stp>ContractData</stp>
        <stp>RBEV27</stp>
        <stp>Bid</stp>
        <stp/>
        <stp>T</stp>
        <tr r="H20" s="5"/>
      </tp>
      <tp>
        <v>3.1583000000000001</v>
        <stp/>
        <stp>ContractData</stp>
        <stp>HOEU26</stp>
        <stp>Ask</stp>
        <stp/>
        <stp>T</stp>
        <tr r="I7" s="4"/>
      </tp>
      <tp>
        <v>2.6623000000000001</v>
        <stp/>
        <stp>ContractData</stp>
        <stp>HOEU27</stp>
        <stp>Ask</stp>
        <stp/>
        <stp>T</stp>
        <tr r="I19" s="4"/>
      </tp>
      <tp t="s">
        <v/>
        <stp/>
        <stp>ContractData</stp>
        <stp>HOEU28</stp>
        <stp>Ask</stp>
        <stp/>
        <stp>T</stp>
        <tr r="I31" s="4"/>
      </tp>
      <tp t="s">
        <v/>
        <stp/>
        <stp>ContractData</stp>
        <stp>HOEU29</stp>
        <stp>Ask</stp>
        <stp/>
        <stp>T</stp>
        <tr r="I43" s="4"/>
      </tp>
      <tp t="s">
        <v/>
        <stp/>
        <stp>ContractData</stp>
        <stp>RBEV28</stp>
        <stp>Bid</stp>
        <stp/>
        <stp>T</stp>
        <tr r="H32" s="5"/>
      </tp>
      <tp t="s">
        <v/>
        <stp/>
        <stp>ContractData</stp>
        <stp>RBEV29</stp>
        <stp>Bid</stp>
        <stp/>
        <stp>T</stp>
        <tr r="H44" s="5"/>
      </tp>
      <tp t="s">
        <v/>
        <stp/>
        <stp>ContractData</stp>
        <stp>NGEU38</stp>
        <stp>Ask</stp>
        <stp/>
        <stp>T</stp>
        <tr r="I151" s="7"/>
      </tp>
      <tp t="s">
        <v/>
        <stp/>
        <stp>ContractData</stp>
        <stp>NGEU34</stp>
        <stp>Ask</stp>
        <stp/>
        <stp>T</stp>
        <tr r="I103" s="7"/>
      </tp>
      <tp t="s">
        <v/>
        <stp/>
        <stp>ContractData</stp>
        <stp>NGEU35</stp>
        <stp>Ask</stp>
        <stp/>
        <stp>T</stp>
        <tr r="I115" s="7"/>
      </tp>
      <tp t="s">
        <v/>
        <stp/>
        <stp>ContractData</stp>
        <stp>NGEU36</stp>
        <stp>Ask</stp>
        <stp/>
        <stp>T</stp>
        <tr r="I127" s="7"/>
      </tp>
      <tp t="s">
        <v/>
        <stp/>
        <stp>ContractData</stp>
        <stp>NGEU37</stp>
        <stp>Ask</stp>
        <stp/>
        <stp>T</stp>
        <tr r="I139" s="7"/>
      </tp>
      <tp t="s">
        <v/>
        <stp/>
        <stp>ContractData</stp>
        <stp>NGEU30</stp>
        <stp>Ask</stp>
        <stp/>
        <stp>T</stp>
        <tr r="I55" s="7"/>
      </tp>
      <tp t="s">
        <v/>
        <stp/>
        <stp>ContractData</stp>
        <stp>NGEU31</stp>
        <stp>Ask</stp>
        <stp/>
        <stp>T</stp>
        <tr r="I67" s="7"/>
      </tp>
      <tp t="s">
        <v/>
        <stp/>
        <stp>ContractData</stp>
        <stp>NGEU32</stp>
        <stp>Ask</stp>
        <stp/>
        <stp>T</stp>
        <tr r="I79" s="7"/>
      </tp>
      <tp t="s">
        <v/>
        <stp/>
        <stp>ContractData</stp>
        <stp>NGEU33</stp>
        <stp>Ask</stp>
        <stp/>
        <stp>T</stp>
        <tr r="I91" s="7"/>
      </tp>
      <tp t="s">
        <v/>
        <stp/>
        <stp>ContractData</stp>
        <stp>NGEU28</stp>
        <stp>Ask</stp>
        <stp/>
        <stp>T</stp>
        <tr r="I31" s="7"/>
      </tp>
      <tp t="s">
        <v/>
        <stp/>
        <stp>ContractData</stp>
        <stp>NGEU29</stp>
        <stp>Ask</stp>
        <stp/>
        <stp>T</stp>
        <tr r="I43" s="7"/>
      </tp>
      <tp>
        <v>3.1890000000000001</v>
        <stp/>
        <stp>ContractData</stp>
        <stp>NGEU26</stp>
        <stp>Ask</stp>
        <stp/>
        <stp>T</stp>
        <tr r="I7" s="7"/>
      </tp>
      <tp>
        <v>3.415</v>
        <stp/>
        <stp>ContractData</stp>
        <stp>NGEU27</stp>
        <stp>Ask</stp>
        <stp/>
        <stp>T</stp>
        <tr r="I19" s="7"/>
      </tp>
      <tp>
        <v>71.58</v>
        <stp/>
        <stp>ContractData</stp>
        <stp>CLEU27</stp>
        <stp>Ask</stp>
        <stp/>
        <stp>T</stp>
        <tr r="I19" s="1"/>
      </tp>
      <tp>
        <v>78.88</v>
        <stp/>
        <stp>ContractData</stp>
        <stp>CLEU26</stp>
        <stp>Ask</stp>
        <stp/>
        <stp>T</stp>
        <tr r="I7" s="1"/>
      </tp>
      <tp t="s">
        <v/>
        <stp/>
        <stp>ContractData</stp>
        <stp>CLEU29</stp>
        <stp>Ask</stp>
        <stp/>
        <stp>T</stp>
        <tr r="I43" s="1"/>
      </tp>
      <tp>
        <v>69.290000000000006</v>
        <stp/>
        <stp>ContractData</stp>
        <stp>CLEU28</stp>
        <stp>Ask</stp>
        <stp/>
        <stp>T</stp>
        <tr r="I31" s="1"/>
      </tp>
      <tp t="s">
        <v/>
        <stp/>
        <stp>ContractData</stp>
        <stp>CLEU36</stp>
        <stp>Ask</stp>
        <stp/>
        <stp>T</stp>
        <tr r="I127" s="1"/>
      </tp>
      <tp t="s">
        <v/>
        <stp/>
        <stp>ContractData</stp>
        <stp>CLEU35</stp>
        <stp>Ask</stp>
        <stp/>
        <stp>T</stp>
        <tr r="I115" s="1"/>
      </tp>
      <tp t="s">
        <v/>
        <stp/>
        <stp>ContractData</stp>
        <stp>CLEU34</stp>
        <stp>Ask</stp>
        <stp/>
        <stp>T</stp>
        <tr r="I103" s="1"/>
      </tp>
      <tp t="s">
        <v/>
        <stp/>
        <stp>ContractData</stp>
        <stp>CLEU33</stp>
        <stp>Ask</stp>
        <stp/>
        <stp>T</stp>
        <tr r="I91" s="1"/>
      </tp>
      <tp t="s">
        <v/>
        <stp/>
        <stp>ContractData</stp>
        <stp>CLEU32</stp>
        <stp>Ask</stp>
        <stp/>
        <stp>T</stp>
        <tr r="I79" s="1"/>
      </tp>
      <tp>
        <v>65</v>
        <stp/>
        <stp>ContractData</stp>
        <stp>CLEU31</stp>
        <stp>Ask</stp>
        <stp/>
        <stp>T</stp>
        <tr r="I67" s="1"/>
      </tp>
      <tp t="s">
        <v/>
        <stp/>
        <stp>ContractData</stp>
        <stp>CLEU30</stp>
        <stp>Ask</stp>
        <stp/>
        <stp>T</stp>
        <tr r="I55" s="1"/>
      </tp>
      <tp>
        <v>68.7</v>
        <stp/>
        <stp>ContractData</stp>
        <stp>CLEQ28</stp>
        <stp>Bid</stp>
        <stp/>
        <stp>T</stp>
        <tr r="H30" s="1"/>
      </tp>
      <tp t="s">
        <v/>
        <stp/>
        <stp>ContractData</stp>
        <stp>CLEQ29</stp>
        <stp>Bid</stp>
        <stp/>
        <stp>T</stp>
        <tr r="H42" s="1"/>
      </tp>
      <tp>
        <v>81.040000000000006</v>
        <stp/>
        <stp>ContractData</stp>
        <stp>CLEQ26</stp>
        <stp>Bid</stp>
        <stp/>
        <stp>T</stp>
        <tr r="H6" s="1"/>
      </tp>
      <tp>
        <v>71.210000000000008</v>
        <stp/>
        <stp>ContractData</stp>
        <stp>CLEQ27</stp>
        <stp>Bid</stp>
        <stp/>
        <stp>T</stp>
        <tr r="H18" s="1"/>
      </tp>
      <tp t="s">
        <v/>
        <stp/>
        <stp>ContractData</stp>
        <stp>CLEQ30</stp>
        <stp>Bid</stp>
        <stp/>
        <stp>T</stp>
        <tr r="H54" s="1"/>
      </tp>
      <tp t="s">
        <v/>
        <stp/>
        <stp>ContractData</stp>
        <stp>CLEQ31</stp>
        <stp>Bid</stp>
        <stp/>
        <stp>T</stp>
        <tr r="H66" s="1"/>
      </tp>
      <tp t="s">
        <v/>
        <stp/>
        <stp>ContractData</stp>
        <stp>CLEQ32</stp>
        <stp>Bid</stp>
        <stp/>
        <stp>T</stp>
        <tr r="H78" s="1"/>
      </tp>
      <tp t="s">
        <v/>
        <stp/>
        <stp>ContractData</stp>
        <stp>CLEQ33</stp>
        <stp>Bid</stp>
        <stp/>
        <stp>T</stp>
        <tr r="H90" s="1"/>
      </tp>
      <tp>
        <v>56</v>
        <stp/>
        <stp>ContractData</stp>
        <stp>CLEQ34</stp>
        <stp>Bid</stp>
        <stp/>
        <stp>T</stp>
        <tr r="H102" s="1"/>
      </tp>
      <tp>
        <v>53.800000000000004</v>
        <stp/>
        <stp>ContractData</stp>
        <stp>CLEQ35</stp>
        <stp>Bid</stp>
        <stp/>
        <stp>T</stp>
        <tr r="H114" s="1"/>
      </tp>
      <tp t="s">
        <v/>
        <stp/>
        <stp>ContractData</stp>
        <stp>CLEQ36</stp>
        <stp>Bid</stp>
        <stp/>
        <stp>T</stp>
        <tr r="H126" s="1"/>
      </tp>
      <tp t="s">
        <v/>
        <stp/>
        <stp>ContractData</stp>
        <stp>HOEQ29</stp>
        <stp>Bid</stp>
        <stp/>
        <stp>T</stp>
        <tr r="H42" s="4"/>
      </tp>
      <tp t="s">
        <v/>
        <stp/>
        <stp>ContractData</stp>
        <stp>HOEQ28</stp>
        <stp>Bid</stp>
        <stp/>
        <stp>T</stp>
        <tr r="H30" s="4"/>
      </tp>
      <tp>
        <v>2.6184000000000003</v>
        <stp/>
        <stp>ContractData</stp>
        <stp>HOEQ27</stp>
        <stp>Bid</stp>
        <stp/>
        <stp>T</stp>
        <tr r="H18" s="4"/>
      </tp>
      <tp>
        <v>3.2320000000000002</v>
        <stp/>
        <stp>ContractData</stp>
        <stp>HOEQ26</stp>
        <stp>Bid</stp>
        <stp/>
        <stp>T</stp>
        <tr r="H6" s="4"/>
      </tp>
      <tp t="s">
        <v/>
        <stp/>
        <stp>ContractData</stp>
        <stp>NGEQ33</stp>
        <stp>Bid</stp>
        <stp/>
        <stp>T</stp>
        <tr r="H90" s="7"/>
      </tp>
      <tp>
        <v>2.9260000000000002</v>
        <stp/>
        <stp>ContractData</stp>
        <stp>NGEQ32</stp>
        <stp>Bid</stp>
        <stp/>
        <stp>T</stp>
        <tr r="H78" s="7"/>
      </tp>
      <tp>
        <v>2.9260000000000002</v>
        <stp/>
        <stp>ContractData</stp>
        <stp>NGEQ31</stp>
        <stp>Bid</stp>
        <stp/>
        <stp>T</stp>
        <tr r="H66" s="7"/>
      </tp>
      <tp>
        <v>2.9260000000000002</v>
        <stp/>
        <stp>ContractData</stp>
        <stp>NGEQ30</stp>
        <stp>Bid</stp>
        <stp/>
        <stp>T</stp>
        <tr r="H54" s="7"/>
      </tp>
      <tp t="s">
        <v/>
        <stp/>
        <stp>ContractData</stp>
        <stp>NGEQ37</stp>
        <stp>Bid</stp>
        <stp/>
        <stp>T</stp>
        <tr r="H138" s="7"/>
      </tp>
      <tp t="s">
        <v/>
        <stp/>
        <stp>ContractData</stp>
        <stp>NGEQ36</stp>
        <stp>Bid</stp>
        <stp/>
        <stp>T</stp>
        <tr r="H126" s="7"/>
      </tp>
      <tp t="s">
        <v/>
        <stp/>
        <stp>ContractData</stp>
        <stp>NGEQ35</stp>
        <stp>Bid</stp>
        <stp/>
        <stp>T</stp>
        <tr r="H114" s="7"/>
      </tp>
      <tp t="s">
        <v/>
        <stp/>
        <stp>ContractData</stp>
        <stp>NGEQ34</stp>
        <stp>Bid</stp>
        <stp/>
        <stp>T</stp>
        <tr r="H102" s="7"/>
      </tp>
      <tp t="s">
        <v/>
        <stp/>
        <stp>ContractData</stp>
        <stp>NGEQ38</stp>
        <stp>Bid</stp>
        <stp/>
        <stp>T</stp>
        <tr r="H150" s="7"/>
      </tp>
      <tp>
        <v>3.4350000000000001</v>
        <stp/>
        <stp>ContractData</stp>
        <stp>NGEQ27</stp>
        <stp>Bid</stp>
        <stp/>
        <stp>T</stp>
        <tr r="H18" s="7"/>
      </tp>
      <tp>
        <v>3.2040000000000002</v>
        <stp/>
        <stp>ContractData</stp>
        <stp>NGEQ26</stp>
        <stp>Bid</stp>
        <stp/>
        <stp>T</stp>
        <tr r="H6" s="7"/>
      </tp>
      <tp>
        <v>2.9260000000000002</v>
        <stp/>
        <stp>ContractData</stp>
        <stp>NGEQ29</stp>
        <stp>Bid</stp>
        <stp/>
        <stp>T</stp>
        <tr r="H42" s="7"/>
      </tp>
      <tp>
        <v>2.9260000000000002</v>
        <stp/>
        <stp>ContractData</stp>
        <stp>NGEQ28</stp>
        <stp>Bid</stp>
        <stp/>
        <stp>T</stp>
        <tr r="H30" s="7"/>
      </tp>
      <tp>
        <v>2.8179000000000003</v>
        <stp/>
        <stp>ContractData</stp>
        <stp>RBEQ26</stp>
        <stp>Bid</stp>
        <stp/>
        <stp>T</stp>
        <tr r="H6" s="5"/>
      </tp>
      <tp>
        <v>2.04</v>
        <stp/>
        <stp>ContractData</stp>
        <stp>RBEQ27</stp>
        <stp>Bid</stp>
        <stp/>
        <stp>T</stp>
        <tr r="H18" s="5"/>
      </tp>
      <tp t="s">
        <v/>
        <stp/>
        <stp>ContractData</stp>
        <stp>RBEQ28</stp>
        <stp>Bid</stp>
        <stp/>
        <stp>T</stp>
        <tr r="H30" s="5"/>
      </tp>
      <tp t="s">
        <v/>
        <stp/>
        <stp>ContractData</stp>
        <stp>RBEQ29</stp>
        <stp>Bid</stp>
        <stp/>
        <stp>T</stp>
        <tr r="H42" s="5"/>
      </tp>
      <tp t="s">
        <v/>
        <stp/>
        <stp>ContractData</stp>
        <stp>RBEQ29</stp>
        <stp>Ask</stp>
        <stp/>
        <stp>T</stp>
        <tr r="I42" s="5"/>
      </tp>
      <tp t="s">
        <v/>
        <stp/>
        <stp>ContractData</stp>
        <stp>RBEQ28</stp>
        <stp>Ask</stp>
        <stp/>
        <stp>T</stp>
        <tr r="I30" s="5"/>
      </tp>
      <tp t="s">
        <v/>
        <stp/>
        <stp>ContractData</stp>
        <stp>RBEQ27</stp>
        <stp>Ask</stp>
        <stp/>
        <stp>T</stp>
        <tr r="I18" s="5"/>
      </tp>
      <tp>
        <v>2.8191999999999999</v>
        <stp/>
        <stp>ContractData</stp>
        <stp>RBEQ26</stp>
        <stp>Ask</stp>
        <stp/>
        <stp>T</stp>
        <tr r="I6" s="5"/>
      </tp>
      <tp>
        <v>3.2331000000000003</v>
        <stp/>
        <stp>ContractData</stp>
        <stp>HOEQ26</stp>
        <stp>Ask</stp>
        <stp/>
        <stp>T</stp>
        <tr r="I6" s="4"/>
      </tp>
      <tp>
        <v>2.6736</v>
        <stp/>
        <stp>ContractData</stp>
        <stp>HOEQ27</stp>
        <stp>Ask</stp>
        <stp/>
        <stp>T</stp>
        <tr r="I18" s="4"/>
      </tp>
      <tp t="s">
        <v/>
        <stp/>
        <stp>ContractData</stp>
        <stp>HOEQ28</stp>
        <stp>Ask</stp>
        <stp/>
        <stp>T</stp>
        <tr r="I30" s="4"/>
      </tp>
      <tp t="s">
        <v/>
        <stp/>
        <stp>ContractData</stp>
        <stp>HOEQ29</stp>
        <stp>Ask</stp>
        <stp/>
        <stp>T</stp>
        <tr r="I42" s="4"/>
      </tp>
      <tp t="s">
        <v/>
        <stp/>
        <stp>ContractData</stp>
        <stp>NGEQ38</stp>
        <stp>Ask</stp>
        <stp/>
        <stp>T</stp>
        <tr r="I150" s="7"/>
      </tp>
      <tp t="s">
        <v/>
        <stp/>
        <stp>ContractData</stp>
        <stp>NGEQ34</stp>
        <stp>Ask</stp>
        <stp/>
        <stp>T</stp>
        <tr r="I102" s="7"/>
      </tp>
      <tp t="s">
        <v/>
        <stp/>
        <stp>ContractData</stp>
        <stp>NGEQ35</stp>
        <stp>Ask</stp>
        <stp/>
        <stp>T</stp>
        <tr r="I114" s="7"/>
      </tp>
      <tp t="s">
        <v/>
        <stp/>
        <stp>ContractData</stp>
        <stp>NGEQ36</stp>
        <stp>Ask</stp>
        <stp/>
        <stp>T</stp>
        <tr r="I126" s="7"/>
      </tp>
      <tp t="s">
        <v/>
        <stp/>
        <stp>ContractData</stp>
        <stp>NGEQ37</stp>
        <stp>Ask</stp>
        <stp/>
        <stp>T</stp>
        <tr r="I138" s="7"/>
      </tp>
      <tp t="s">
        <v/>
        <stp/>
        <stp>ContractData</stp>
        <stp>NGEQ30</stp>
        <stp>Ask</stp>
        <stp/>
        <stp>T</stp>
        <tr r="I54" s="7"/>
      </tp>
      <tp t="s">
        <v/>
        <stp/>
        <stp>ContractData</stp>
        <stp>NGEQ31</stp>
        <stp>Ask</stp>
        <stp/>
        <stp>T</stp>
        <tr r="I66" s="7"/>
      </tp>
      <tp t="s">
        <v/>
        <stp/>
        <stp>ContractData</stp>
        <stp>NGEQ32</stp>
        <stp>Ask</stp>
        <stp/>
        <stp>T</stp>
        <tr r="I78" s="7"/>
      </tp>
      <tp t="s">
        <v/>
        <stp/>
        <stp>ContractData</stp>
        <stp>NGEQ33</stp>
        <stp>Ask</stp>
        <stp/>
        <stp>T</stp>
        <tr r="I90" s="7"/>
      </tp>
      <tp t="s">
        <v/>
        <stp/>
        <stp>ContractData</stp>
        <stp>NGEQ28</stp>
        <stp>Ask</stp>
        <stp/>
        <stp>T</stp>
        <tr r="I30" s="7"/>
      </tp>
      <tp t="s">
        <v/>
        <stp/>
        <stp>ContractData</stp>
        <stp>NGEQ29</stp>
        <stp>Ask</stp>
        <stp/>
        <stp>T</stp>
        <tr r="I42" s="7"/>
      </tp>
      <tp>
        <v>3.206</v>
        <stp/>
        <stp>ContractData</stp>
        <stp>NGEQ26</stp>
        <stp>Ask</stp>
        <stp/>
        <stp>T</stp>
        <tr r="I6" s="7"/>
      </tp>
      <tp>
        <v>3.4380000000000002</v>
        <stp/>
        <stp>ContractData</stp>
        <stp>NGEQ27</stp>
        <stp>Ask</stp>
        <stp/>
        <stp>T</stp>
        <tr r="I18" s="7"/>
      </tp>
      <tp>
        <v>72.13</v>
        <stp/>
        <stp>ContractData</stp>
        <stp>CLEQ27</stp>
        <stp>Ask</stp>
        <stp/>
        <stp>T</stp>
        <tr r="I18" s="1"/>
      </tp>
      <tp>
        <v>81.08</v>
        <stp/>
        <stp>ContractData</stp>
        <stp>CLEQ26</stp>
        <stp>Ask</stp>
        <stp/>
        <stp>T</stp>
        <tr r="I6" s="1"/>
      </tp>
      <tp t="s">
        <v/>
        <stp/>
        <stp>ContractData</stp>
        <stp>CLEQ29</stp>
        <stp>Ask</stp>
        <stp/>
        <stp>T</stp>
        <tr r="I42" s="1"/>
      </tp>
      <tp>
        <v>69.81</v>
        <stp/>
        <stp>ContractData</stp>
        <stp>CLEQ28</stp>
        <stp>Ask</stp>
        <stp/>
        <stp>T</stp>
        <tr r="I30" s="1"/>
      </tp>
      <tp t="s">
        <v/>
        <stp/>
        <stp>ContractData</stp>
        <stp>CLEQ36</stp>
        <stp>Ask</stp>
        <stp/>
        <stp>T</stp>
        <tr r="I126" s="1"/>
      </tp>
      <tp t="s">
        <v/>
        <stp/>
        <stp>ContractData</stp>
        <stp>CLEQ35</stp>
        <stp>Ask</stp>
        <stp/>
        <stp>T</stp>
        <tr r="I114" s="1"/>
      </tp>
      <tp t="s">
        <v/>
        <stp/>
        <stp>ContractData</stp>
        <stp>CLEQ34</stp>
        <stp>Ask</stp>
        <stp/>
        <stp>T</stp>
        <tr r="I102" s="1"/>
      </tp>
      <tp t="s">
        <v/>
        <stp/>
        <stp>ContractData</stp>
        <stp>CLEQ33</stp>
        <stp>Ask</stp>
        <stp/>
        <stp>T</stp>
        <tr r="I90" s="1"/>
      </tp>
      <tp>
        <v>80</v>
        <stp/>
        <stp>ContractData</stp>
        <stp>CLEQ32</stp>
        <stp>Ask</stp>
        <stp/>
        <stp>T</stp>
        <tr r="I78" s="1"/>
      </tp>
      <tp t="s">
        <v/>
        <stp/>
        <stp>ContractData</stp>
        <stp>CLEQ31</stp>
        <stp>Ask</stp>
        <stp/>
        <stp>T</stp>
        <tr r="I66" s="1"/>
      </tp>
      <tp>
        <v>65</v>
        <stp/>
        <stp>ContractData</stp>
        <stp>CLEQ30</stp>
        <stp>Ask</stp>
        <stp/>
        <stp>T</stp>
        <tr r="I54" s="1"/>
      </tp>
      <tp t="s">
        <v/>
        <stp/>
        <stp>ContractData</stp>
        <stp>NGEQ30</stp>
        <stp>Low</stp>
        <stp/>
        <stp>T</stp>
        <tr r="AA34" s="2"/>
      </tp>
      <tp t="s">
        <v/>
        <stp/>
        <stp>ContractData</stp>
        <stp>NGEQ28</stp>
        <stp>Low</stp>
        <stp/>
        <stp>T</stp>
        <tr r="AA47" s="2"/>
      </tp>
      <tp t="s">
        <v/>
        <stp/>
        <stp>ContractData</stp>
        <stp>RBEZ29</stp>
        <stp>Ask</stp>
        <stp/>
        <stp>T</stp>
        <tr r="I46" s="5"/>
      </tp>
      <tp t="s">
        <v/>
        <stp/>
        <stp>ContractData</stp>
        <stp>RBEZ28</stp>
        <stp>Ask</stp>
        <stp/>
        <stp>T</stp>
        <tr r="I34" s="5"/>
      </tp>
      <tp>
        <v>2.1402000000000001</v>
        <stp/>
        <stp>ContractData</stp>
        <stp>RBEZ27</stp>
        <stp>Ask</stp>
        <stp/>
        <stp>T</stp>
        <tr r="I22" s="5"/>
      </tp>
      <tp>
        <v>2.3003</v>
        <stp/>
        <stp>ContractData</stp>
        <stp>RBEZ26</stp>
        <stp>Ask</stp>
        <stp/>
        <stp>T</stp>
        <tr r="I10" s="5"/>
      </tp>
      <tp>
        <v>2.9390000000000001</v>
        <stp/>
        <stp>ContractData</stp>
        <stp>HOEZ26</stp>
        <stp>Ask</stp>
        <stp/>
        <stp>T</stp>
        <tr r="I10" s="4"/>
      </tp>
      <tp>
        <v>2.6007000000000002</v>
        <stp/>
        <stp>ContractData</stp>
        <stp>HOEZ27</stp>
        <stp>Ask</stp>
        <stp/>
        <stp>T</stp>
        <tr r="I22" s="4"/>
      </tp>
      <tp>
        <v>2.5277000000000003</v>
        <stp/>
        <stp>ContractData</stp>
        <stp>HOEZ28</stp>
        <stp>Ask</stp>
        <stp/>
        <stp>T</stp>
        <tr r="I34" s="4"/>
      </tp>
      <tp t="s">
        <v/>
        <stp/>
        <stp>ContractData</stp>
        <stp>HOEZ29</stp>
        <stp>Ask</stp>
        <stp/>
        <stp>T</stp>
        <tr r="I46" s="4"/>
      </tp>
      <tp t="s">
        <v/>
        <stp/>
        <stp>ContractData</stp>
        <stp>NGEZ38</stp>
        <stp>Ask</stp>
        <stp/>
        <stp>T</stp>
        <tr r="I154" s="7"/>
      </tp>
      <tp t="s">
        <v/>
        <stp/>
        <stp>ContractData</stp>
        <stp>NGEZ34</stp>
        <stp>Ask</stp>
        <stp/>
        <stp>T</stp>
        <tr r="I106" s="7"/>
      </tp>
      <tp t="s">
        <v/>
        <stp/>
        <stp>ContractData</stp>
        <stp>NGEZ35</stp>
        <stp>Ask</stp>
        <stp/>
        <stp>T</stp>
        <tr r="I118" s="7"/>
      </tp>
      <tp t="s">
        <v/>
        <stp/>
        <stp>ContractData</stp>
        <stp>NGEZ36</stp>
        <stp>Ask</stp>
        <stp/>
        <stp>T</stp>
        <tr r="I130" s="7"/>
      </tp>
      <tp t="s">
        <v/>
        <stp/>
        <stp>ContractData</stp>
        <stp>NGEZ37</stp>
        <stp>Ask</stp>
        <stp/>
        <stp>T</stp>
        <tr r="I142" s="7"/>
      </tp>
      <tp t="s">
        <v/>
        <stp/>
        <stp>ContractData</stp>
        <stp>NGEZ30</stp>
        <stp>Ask</stp>
        <stp/>
        <stp>T</stp>
        <tr r="I58" s="7"/>
      </tp>
      <tp t="s">
        <v/>
        <stp/>
        <stp>ContractData</stp>
        <stp>NGEZ31</stp>
        <stp>Ask</stp>
        <stp/>
        <stp>T</stp>
        <tr r="I70" s="7"/>
      </tp>
      <tp t="s">
        <v/>
        <stp/>
        <stp>ContractData</stp>
        <stp>NGEZ32</stp>
        <stp>Ask</stp>
        <stp/>
        <stp>T</stp>
        <tr r="I82" s="7"/>
      </tp>
      <tp t="s">
        <v/>
        <stp/>
        <stp>ContractData</stp>
        <stp>NGEZ33</stp>
        <stp>Ask</stp>
        <stp/>
        <stp>T</stp>
        <tr r="I94" s="7"/>
      </tp>
      <tp>
        <v>4.4110000000000005</v>
        <stp/>
        <stp>ContractData</stp>
        <stp>NGEZ28</stp>
        <stp>Ask</stp>
        <stp/>
        <stp>T</stp>
        <tr r="I34" s="7"/>
      </tp>
      <tp t="s">
        <v/>
        <stp/>
        <stp>ContractData</stp>
        <stp>NGEZ29</stp>
        <stp>Ask</stp>
        <stp/>
        <stp>T</stp>
        <tr r="I46" s="7"/>
      </tp>
      <tp>
        <v>4.2430000000000003</v>
        <stp/>
        <stp>ContractData</stp>
        <stp>NGEZ26</stp>
        <stp>Ask</stp>
        <stp/>
        <stp>T</stp>
        <tr r="I10" s="7"/>
      </tp>
      <tp>
        <v>4.423</v>
        <stp/>
        <stp>ContractData</stp>
        <stp>NGEZ27</stp>
        <stp>Ask</stp>
        <stp/>
        <stp>T</stp>
        <tr r="I22" s="7"/>
      </tp>
      <tp>
        <v>70.77</v>
        <stp/>
        <stp>ContractData</stp>
        <stp>CLEZ27</stp>
        <stp>Ask</stp>
        <stp/>
        <stp>T</stp>
        <tr r="I22" s="1"/>
      </tp>
      <tp>
        <v>75</v>
        <stp/>
        <stp>ContractData</stp>
        <stp>CLEZ26</stp>
        <stp>Ask</stp>
        <stp/>
        <stp>T</stp>
        <tr r="I10" s="1"/>
      </tp>
      <tp>
        <v>66.78</v>
        <stp/>
        <stp>ContractData</stp>
        <stp>CLEZ29</stp>
        <stp>Ask</stp>
        <stp/>
        <stp>T</stp>
        <tr r="I46" s="1"/>
      </tp>
      <tp>
        <v>68.59</v>
        <stp/>
        <stp>ContractData</stp>
        <stp>CLEZ28</stp>
        <stp>Ask</stp>
        <stp/>
        <stp>T</stp>
        <tr r="I34" s="1"/>
      </tp>
      <tp>
        <v>77.5</v>
        <stp/>
        <stp>ContractData</stp>
        <stp>CLEZ36</stp>
        <stp>Ask</stp>
        <stp/>
        <stp>T</stp>
        <tr r="I130" s="1"/>
      </tp>
      <tp t="s">
        <v/>
        <stp/>
        <stp>ContractData</stp>
        <stp>CLEZ35</stp>
        <stp>Ask</stp>
        <stp/>
        <stp>T</stp>
        <tr r="I118" s="1"/>
      </tp>
      <tp t="s">
        <v/>
        <stp/>
        <stp>ContractData</stp>
        <stp>CLEZ34</stp>
        <stp>Ask</stp>
        <stp/>
        <stp>T</stp>
        <tr r="I106" s="1"/>
      </tp>
      <tp t="s">
        <v/>
        <stp/>
        <stp>ContractData</stp>
        <stp>CLEZ33</stp>
        <stp>Ask</stp>
        <stp/>
        <stp>T</stp>
        <tr r="I94" s="1"/>
      </tp>
      <tp>
        <v>69.45</v>
        <stp/>
        <stp>ContractData</stp>
        <stp>CLEZ32</stp>
        <stp>Ask</stp>
        <stp/>
        <stp>T</stp>
        <tr r="I82" s="1"/>
      </tp>
      <tp>
        <v>62.54</v>
        <stp/>
        <stp>ContractData</stp>
        <stp>CLEZ31</stp>
        <stp>Ask</stp>
        <stp/>
        <stp>T</stp>
        <tr r="I70" s="1"/>
      </tp>
      <tp>
        <v>64.67</v>
        <stp/>
        <stp>ContractData</stp>
        <stp>CLEZ30</stp>
        <stp>Ask</stp>
        <stp/>
        <stp>T</stp>
        <tr r="I58" s="1"/>
      </tp>
      <tp>
        <v>68.22</v>
        <stp/>
        <stp>ContractData</stp>
        <stp>CLEX28</stp>
        <stp>Bid</stp>
        <stp/>
        <stp>T</stp>
        <tr r="H33" s="1"/>
      </tp>
      <tp t="s">
        <v/>
        <stp/>
        <stp>ContractData</stp>
        <stp>CLEX29</stp>
        <stp>Bid</stp>
        <stp/>
        <stp>T</stp>
        <tr r="H45" s="1"/>
      </tp>
      <tp>
        <v>75.91</v>
        <stp/>
        <stp>ContractData</stp>
        <stp>CLEX26</stp>
        <stp>Bid</stp>
        <stp/>
        <stp>T</stp>
        <tr r="H9" s="1"/>
      </tp>
      <tp>
        <v>70.56</v>
        <stp/>
        <stp>ContractData</stp>
        <stp>CLEX27</stp>
        <stp>Bid</stp>
        <stp/>
        <stp>T</stp>
        <tr r="H21" s="1"/>
      </tp>
      <tp t="s">
        <v/>
        <stp/>
        <stp>ContractData</stp>
        <stp>CLEX30</stp>
        <stp>Bid</stp>
        <stp/>
        <stp>T</stp>
        <tr r="H57" s="1"/>
      </tp>
      <tp t="s">
        <v/>
        <stp/>
        <stp>ContractData</stp>
        <stp>CLEX31</stp>
        <stp>Bid</stp>
        <stp/>
        <stp>T</stp>
        <tr r="H69" s="1"/>
      </tp>
      <tp t="s">
        <v/>
        <stp/>
        <stp>ContractData</stp>
        <stp>CLEX32</stp>
        <stp>Bid</stp>
        <stp/>
        <stp>T</stp>
        <tr r="H81" s="1"/>
      </tp>
      <tp t="s">
        <v/>
        <stp/>
        <stp>ContractData</stp>
        <stp>CLEX33</stp>
        <stp>Bid</stp>
        <stp/>
        <stp>T</stp>
        <tr r="H93" s="1"/>
      </tp>
      <tp t="s">
        <v/>
        <stp/>
        <stp>ContractData</stp>
        <stp>CLEX34</stp>
        <stp>Bid</stp>
        <stp/>
        <stp>T</stp>
        <tr r="H105" s="1"/>
      </tp>
      <tp t="s">
        <v/>
        <stp/>
        <stp>ContractData</stp>
        <stp>CLEX35</stp>
        <stp>Bid</stp>
        <stp/>
        <stp>T</stp>
        <tr r="H117" s="1"/>
      </tp>
      <tp t="s">
        <v/>
        <stp/>
        <stp>ContractData</stp>
        <stp>CLEX36</stp>
        <stp>Bid</stp>
        <stp/>
        <stp>T</stp>
        <tr r="H129" s="1"/>
      </tp>
      <tp t="s">
        <v/>
        <stp/>
        <stp>ContractData</stp>
        <stp>CLEV27</stp>
        <stp>Low</stp>
        <stp/>
        <stp>T</stp>
        <tr r="M16" s="2"/>
      </tp>
      <tp t="s">
        <v/>
        <stp/>
        <stp>ContractData</stp>
        <stp>NGEV31</stp>
        <stp>Low</stp>
        <stp/>
        <stp>T</stp>
        <tr r="AA50" s="2"/>
      </tp>
      <tp t="s">
        <v/>
        <stp/>
        <stp>ContractData</stp>
        <stp>HOEX29</stp>
        <stp>Bid</stp>
        <stp/>
        <stp>T</stp>
        <tr r="H45" s="4"/>
      </tp>
      <tp t="s">
        <v/>
        <stp/>
        <stp>ContractData</stp>
        <stp>HOEX28</stp>
        <stp>Bid</stp>
        <stp/>
        <stp>T</stp>
        <tr r="H33" s="4"/>
      </tp>
      <tp>
        <v>2.5798000000000001</v>
        <stp/>
        <stp>ContractData</stp>
        <stp>HOEX27</stp>
        <stp>Bid</stp>
        <stp/>
        <stp>T</stp>
        <tr r="H21" s="4"/>
      </tp>
      <tp>
        <v>3.012</v>
        <stp/>
        <stp>ContractData</stp>
        <stp>HOEX26</stp>
        <stp>Bid</stp>
        <stp/>
        <stp>T</stp>
        <tr r="H9" s="4"/>
      </tp>
      <tp>
        <v>3.2520000000000002</v>
        <stp/>
        <stp>ContractData</stp>
        <stp>NGEV26</stp>
        <stp>Low</stp>
        <stp/>
        <stp>T</stp>
        <tr r="AA45" s="2"/>
      </tp>
      <tp>
        <v>3.488</v>
        <stp/>
        <stp>ContractData</stp>
        <stp>NGEV27</stp>
        <stp>Low</stp>
        <stp/>
        <stp>T</stp>
        <tr r="AA46" s="2"/>
      </tp>
      <tp t="s">
        <v/>
        <stp/>
        <stp>ContractData</stp>
        <stp>NGEX33</stp>
        <stp>Bid</stp>
        <stp/>
        <stp>T</stp>
        <tr r="H93" s="7"/>
      </tp>
      <tp t="s">
        <v/>
        <stp/>
        <stp>ContractData</stp>
        <stp>NGEX32</stp>
        <stp>Bid</stp>
        <stp/>
        <stp>T</stp>
        <tr r="H81" s="7"/>
      </tp>
      <tp t="s">
        <v/>
        <stp/>
        <stp>ContractData</stp>
        <stp>NGEX31</stp>
        <stp>Bid</stp>
        <stp/>
        <stp>T</stp>
        <tr r="H69" s="7"/>
      </tp>
      <tp t="s">
        <v/>
        <stp/>
        <stp>ContractData</stp>
        <stp>NGEX30</stp>
        <stp>Bid</stp>
        <stp/>
        <stp>T</stp>
        <tr r="H57" s="7"/>
      </tp>
      <tp t="s">
        <v/>
        <stp/>
        <stp>ContractData</stp>
        <stp>NGEX37</stp>
        <stp>Bid</stp>
        <stp/>
        <stp>T</stp>
        <tr r="H141" s="7"/>
      </tp>
      <tp t="s">
        <v/>
        <stp/>
        <stp>ContractData</stp>
        <stp>NGEX36</stp>
        <stp>Bid</stp>
        <stp/>
        <stp>T</stp>
        <tr r="H129" s="7"/>
      </tp>
      <tp t="s">
        <v/>
        <stp/>
        <stp>ContractData</stp>
        <stp>NGEX35</stp>
        <stp>Bid</stp>
        <stp/>
        <stp>T</stp>
        <tr r="H117" s="7"/>
      </tp>
      <tp t="s">
        <v/>
        <stp/>
        <stp>ContractData</stp>
        <stp>NGEX34</stp>
        <stp>Bid</stp>
        <stp/>
        <stp>T</stp>
        <tr r="H105" s="7"/>
      </tp>
      <tp t="s">
        <v/>
        <stp/>
        <stp>ContractData</stp>
        <stp>NGEX38</stp>
        <stp>Bid</stp>
        <stp/>
        <stp>T</stp>
        <tr r="H153" s="7"/>
      </tp>
      <tp>
        <v>3.766</v>
        <stp/>
        <stp>ContractData</stp>
        <stp>NGEX27</stp>
        <stp>Bid</stp>
        <stp/>
        <stp>T</stp>
        <tr r="H21" s="7"/>
      </tp>
      <tp>
        <v>3.5340000000000003</v>
        <stp/>
        <stp>ContractData</stp>
        <stp>NGEX26</stp>
        <stp>Bid</stp>
        <stp/>
        <stp>T</stp>
        <tr r="H9" s="7"/>
      </tp>
      <tp>
        <v>3.5540000000000003</v>
        <stp/>
        <stp>ContractData</stp>
        <stp>NGEX29</stp>
        <stp>Bid</stp>
        <stp/>
        <stp>T</stp>
        <tr r="H45" s="7"/>
      </tp>
      <tp>
        <v>3.8130000000000002</v>
        <stp/>
        <stp>ContractData</stp>
        <stp>NGEX28</stp>
        <stp>Bid</stp>
        <stp/>
        <stp>T</stp>
        <tr r="H33" s="7"/>
      </tp>
      <tp>
        <v>2.3797999999999999</v>
        <stp/>
        <stp>ContractData</stp>
        <stp>RBEX26</stp>
        <stp>Bid</stp>
        <stp/>
        <stp>T</stp>
        <tr r="H9" s="5"/>
      </tp>
      <tp t="s">
        <v/>
        <stp/>
        <stp>ContractData</stp>
        <stp>RBEX27</stp>
        <stp>Bid</stp>
        <stp/>
        <stp>T</stp>
        <tr r="H21" s="5"/>
      </tp>
      <tp t="s">
        <v/>
        <stp/>
        <stp>ContractData</stp>
        <stp>RBEX28</stp>
        <stp>Bid</stp>
        <stp/>
        <stp>T</stp>
        <tr r="H33" s="5"/>
      </tp>
      <tp t="s">
        <v/>
        <stp/>
        <stp>ContractData</stp>
        <stp>RBEX29</stp>
        <stp>Bid</stp>
        <stp/>
        <stp>T</stp>
        <tr r="H45" s="5"/>
      </tp>
      <tp>
        <v>2.4712000000000001</v>
        <stp/>
        <stp>ContractData</stp>
        <stp>RBEV26</stp>
        <stp>Low</stp>
        <stp/>
        <stp>T</stp>
        <tr r="AA23" s="2"/>
      </tp>
      <tp t="s">
        <v/>
        <stp/>
        <stp>ContractData</stp>
        <stp>RBEX29</stp>
        <stp>Ask</stp>
        <stp/>
        <stp>T</stp>
        <tr r="I45" s="5"/>
      </tp>
      <tp t="s">
        <v/>
        <stp/>
        <stp>ContractData</stp>
        <stp>RBEX28</stp>
        <stp>Ask</stp>
        <stp/>
        <stp>T</stp>
        <tr r="I33" s="5"/>
      </tp>
      <tp t="s">
        <v/>
        <stp/>
        <stp>ContractData</stp>
        <stp>RBEX27</stp>
        <stp>Ask</stp>
        <stp/>
        <stp>T</stp>
        <tr r="I21" s="5"/>
      </tp>
      <tp>
        <v>2.3813</v>
        <stp/>
        <stp>ContractData</stp>
        <stp>RBEX26</stp>
        <stp>Ask</stp>
        <stp/>
        <stp>T</stp>
        <tr r="I9" s="5"/>
      </tp>
      <tp>
        <v>3.0143</v>
        <stp/>
        <stp>ContractData</stp>
        <stp>HOEX26</stp>
        <stp>Ask</stp>
        <stp/>
        <stp>T</stp>
        <tr r="I9" s="4"/>
      </tp>
      <tp>
        <v>2.6430000000000002</v>
        <stp/>
        <stp>ContractData</stp>
        <stp>HOEX27</stp>
        <stp>Ask</stp>
        <stp/>
        <stp>T</stp>
        <tr r="I21" s="4"/>
      </tp>
      <tp t="s">
        <v/>
        <stp/>
        <stp>ContractData</stp>
        <stp>HOEX28</stp>
        <stp>Ask</stp>
        <stp/>
        <stp>T</stp>
        <tr r="I33" s="4"/>
      </tp>
      <tp t="s">
        <v/>
        <stp/>
        <stp>ContractData</stp>
        <stp>HOEX29</stp>
        <stp>Ask</stp>
        <stp/>
        <stp>T</stp>
        <tr r="I45" s="4"/>
      </tp>
      <tp t="s">
        <v/>
        <stp/>
        <stp>ContractData</stp>
        <stp>NGEX38</stp>
        <stp>Ask</stp>
        <stp/>
        <stp>T</stp>
        <tr r="I153" s="7"/>
      </tp>
      <tp t="s">
        <v/>
        <stp/>
        <stp>ContractData</stp>
        <stp>NGEX34</stp>
        <stp>Ask</stp>
        <stp/>
        <stp>T</stp>
        <tr r="I105" s="7"/>
      </tp>
      <tp t="s">
        <v/>
        <stp/>
        <stp>ContractData</stp>
        <stp>NGEX35</stp>
        <stp>Ask</stp>
        <stp/>
        <stp>T</stp>
        <tr r="I117" s="7"/>
      </tp>
      <tp t="s">
        <v/>
        <stp/>
        <stp>ContractData</stp>
        <stp>NGEX36</stp>
        <stp>Ask</stp>
        <stp/>
        <stp>T</stp>
        <tr r="I129" s="7"/>
      </tp>
      <tp t="s">
        <v/>
        <stp/>
        <stp>ContractData</stp>
        <stp>NGEX37</stp>
        <stp>Ask</stp>
        <stp/>
        <stp>T</stp>
        <tr r="I141" s="7"/>
      </tp>
      <tp t="s">
        <v/>
        <stp/>
        <stp>ContractData</stp>
        <stp>NGEX30</stp>
        <stp>Ask</stp>
        <stp/>
        <stp>T</stp>
        <tr r="I57" s="7"/>
      </tp>
      <tp t="s">
        <v/>
        <stp/>
        <stp>ContractData</stp>
        <stp>NGEX31</stp>
        <stp>Ask</stp>
        <stp/>
        <stp>T</stp>
        <tr r="I69" s="7"/>
      </tp>
      <tp t="s">
        <v/>
        <stp/>
        <stp>ContractData</stp>
        <stp>NGEX32</stp>
        <stp>Ask</stp>
        <stp/>
        <stp>T</stp>
        <tr r="I81" s="7"/>
      </tp>
      <tp t="s">
        <v/>
        <stp/>
        <stp>ContractData</stp>
        <stp>NGEX33</stp>
        <stp>Ask</stp>
        <stp/>
        <stp>T</stp>
        <tr r="I93" s="7"/>
      </tp>
      <tp>
        <v>3.87</v>
        <stp/>
        <stp>ContractData</stp>
        <stp>NGEX28</stp>
        <stp>Ask</stp>
        <stp/>
        <stp>T</stp>
        <tr r="I33" s="7"/>
      </tp>
      <tp t="s">
        <v/>
        <stp/>
        <stp>ContractData</stp>
        <stp>NGEX29</stp>
        <stp>Ask</stp>
        <stp/>
        <stp>T</stp>
        <tr r="I45" s="7"/>
      </tp>
      <tp>
        <v>3.536</v>
        <stp/>
        <stp>ContractData</stp>
        <stp>NGEX26</stp>
        <stp>Ask</stp>
        <stp/>
        <stp>T</stp>
        <tr r="I9" s="7"/>
      </tp>
      <tp>
        <v>3.7709999999999999</v>
        <stp/>
        <stp>ContractData</stp>
        <stp>NGEX27</stp>
        <stp>Ask</stp>
        <stp/>
        <stp>T</stp>
        <tr r="I21" s="7"/>
      </tp>
      <tp>
        <v>71.460000000000008</v>
        <stp/>
        <stp>ContractData</stp>
        <stp>CLEX27</stp>
        <stp>Ask</stp>
        <stp/>
        <stp>T</stp>
        <tr r="I21" s="1"/>
      </tp>
      <tp>
        <v>75.95</v>
        <stp/>
        <stp>ContractData</stp>
        <stp>CLEX26</stp>
        <stp>Ask</stp>
        <stp/>
        <stp>T</stp>
        <tr r="I9" s="1"/>
      </tp>
      <tp t="s">
        <v/>
        <stp/>
        <stp>ContractData</stp>
        <stp>CLEX29</stp>
        <stp>Ask</stp>
        <stp/>
        <stp>T</stp>
        <tr r="I45" s="1"/>
      </tp>
      <tp>
        <v>69.239999999999995</v>
        <stp/>
        <stp>ContractData</stp>
        <stp>CLEX28</stp>
        <stp>Ask</stp>
        <stp/>
        <stp>T</stp>
        <tr r="I33" s="1"/>
      </tp>
      <tp t="s">
        <v/>
        <stp/>
        <stp>ContractData</stp>
        <stp>CLEX36</stp>
        <stp>Ask</stp>
        <stp/>
        <stp>T</stp>
        <tr r="I129" s="1"/>
      </tp>
      <tp t="s">
        <v/>
        <stp/>
        <stp>ContractData</stp>
        <stp>CLEX35</stp>
        <stp>Ask</stp>
        <stp/>
        <stp>T</stp>
        <tr r="I117" s="1"/>
      </tp>
      <tp t="s">
        <v/>
        <stp/>
        <stp>ContractData</stp>
        <stp>CLEX34</stp>
        <stp>Ask</stp>
        <stp/>
        <stp>T</stp>
        <tr r="I105" s="1"/>
      </tp>
      <tp t="s">
        <v/>
        <stp/>
        <stp>ContractData</stp>
        <stp>CLEX33</stp>
        <stp>Ask</stp>
        <stp/>
        <stp>T</stp>
        <tr r="I93" s="1"/>
      </tp>
      <tp t="s">
        <v/>
        <stp/>
        <stp>ContractData</stp>
        <stp>CLEX32</stp>
        <stp>Ask</stp>
        <stp/>
        <stp>T</stp>
        <tr r="I81" s="1"/>
      </tp>
      <tp t="s">
        <v/>
        <stp/>
        <stp>ContractData</stp>
        <stp>CLEX31</stp>
        <stp>Ask</stp>
        <stp/>
        <stp>T</stp>
        <tr r="I69" s="1"/>
      </tp>
      <tp t="s">
        <v/>
        <stp/>
        <stp>ContractData</stp>
        <stp>CLEX30</stp>
        <stp>Ask</stp>
        <stp/>
        <stp>T</stp>
        <tr r="I57" s="1"/>
      </tp>
      <tp>
        <v>68.570000000000007</v>
        <stp/>
        <stp>ContractData</stp>
        <stp>CLEZ28</stp>
        <stp>Bid</stp>
        <stp/>
        <stp>T</stp>
        <tr r="H34" s="1"/>
      </tp>
      <tp>
        <v>66.31</v>
        <stp/>
        <stp>ContractData</stp>
        <stp>CLEZ29</stp>
        <stp>Bid</stp>
        <stp/>
        <stp>T</stp>
        <tr r="H46" s="1"/>
      </tp>
      <tp>
        <v>74.98</v>
        <stp/>
        <stp>ContractData</stp>
        <stp>CLEZ26</stp>
        <stp>Bid</stp>
        <stp/>
        <stp>T</stp>
        <tr r="H10" s="1"/>
      </tp>
      <tp>
        <v>70.75</v>
        <stp/>
        <stp>ContractData</stp>
        <stp>CLEZ27</stp>
        <stp>Bid</stp>
        <stp/>
        <stp>T</stp>
        <tr r="H22" s="1"/>
      </tp>
      <tp>
        <v>64.25</v>
        <stp/>
        <stp>ContractData</stp>
        <stp>CLEZ30</stp>
        <stp>Bid</stp>
        <stp/>
        <stp>T</stp>
        <tr r="H58" s="1"/>
      </tp>
      <tp>
        <v>62.1</v>
        <stp/>
        <stp>ContractData</stp>
        <stp>CLEZ31</stp>
        <stp>Bid</stp>
        <stp/>
        <stp>T</stp>
        <tr r="H70" s="1"/>
      </tp>
      <tp>
        <v>59.5</v>
        <stp/>
        <stp>ContractData</stp>
        <stp>CLEZ32</stp>
        <stp>Bid</stp>
        <stp/>
        <stp>T</stp>
        <tr r="H82" s="1"/>
      </tp>
      <tp>
        <v>57.15</v>
        <stp/>
        <stp>ContractData</stp>
        <stp>CLEZ33</stp>
        <stp>Bid</stp>
        <stp/>
        <stp>T</stp>
        <tr r="H94" s="1"/>
      </tp>
      <tp>
        <v>56.2</v>
        <stp/>
        <stp>ContractData</stp>
        <stp>CLEZ34</stp>
        <stp>Bid</stp>
        <stp/>
        <stp>T</stp>
        <tr r="H106" s="1"/>
      </tp>
      <tp>
        <v>55.050000000000004</v>
        <stp/>
        <stp>ContractData</stp>
        <stp>CLEZ35</stp>
        <stp>Bid</stp>
        <stp/>
        <stp>T</stp>
        <tr r="H118" s="1"/>
      </tp>
      <tp>
        <v>52</v>
        <stp/>
        <stp>ContractData</stp>
        <stp>CLEZ36</stp>
        <stp>Bid</stp>
        <stp/>
        <stp>T</stp>
        <tr r="H130" s="1"/>
      </tp>
      <tp t="s">
        <v/>
        <stp/>
        <stp>ContractData</stp>
        <stp>HOEZ29</stp>
        <stp>Bid</stp>
        <stp/>
        <stp>T</stp>
        <tr r="H46" s="4"/>
      </tp>
      <tp>
        <v>2.4826999999999999</v>
        <stp/>
        <stp>ContractData</stp>
        <stp>HOEZ28</stp>
        <stp>Bid</stp>
        <stp/>
        <stp>T</stp>
        <tr r="H34" s="4"/>
      </tp>
      <tp>
        <v>2.5897000000000001</v>
        <stp/>
        <stp>ContractData</stp>
        <stp>HOEZ27</stp>
        <stp>Bid</stp>
        <stp/>
        <stp>T</stp>
        <tr r="H22" s="4"/>
      </tp>
      <tp>
        <v>2.9370000000000003</v>
        <stp/>
        <stp>ContractData</stp>
        <stp>HOEZ26</stp>
        <stp>Bid</stp>
        <stp/>
        <stp>T</stp>
        <tr r="H10" s="4"/>
      </tp>
      <tp t="s">
        <v/>
        <stp/>
        <stp>ContractData</stp>
        <stp>NGEZ33</stp>
        <stp>Bid</stp>
        <stp/>
        <stp>T</stp>
        <tr r="H94" s="7"/>
      </tp>
      <tp t="s">
        <v/>
        <stp/>
        <stp>ContractData</stp>
        <stp>NGEZ32</stp>
        <stp>Bid</stp>
        <stp/>
        <stp>T</stp>
        <tr r="H82" s="7"/>
      </tp>
      <tp>
        <v>3.5540000000000003</v>
        <stp/>
        <stp>ContractData</stp>
        <stp>NGEZ31</stp>
        <stp>Bid</stp>
        <stp/>
        <stp>T</stp>
        <tr r="H70" s="7"/>
      </tp>
      <tp>
        <v>3.5540000000000003</v>
        <stp/>
        <stp>ContractData</stp>
        <stp>NGEZ30</stp>
        <stp>Bid</stp>
        <stp/>
        <stp>T</stp>
        <tr r="H58" s="7"/>
      </tp>
      <tp t="s">
        <v/>
        <stp/>
        <stp>ContractData</stp>
        <stp>NGEZ37</stp>
        <stp>Bid</stp>
        <stp/>
        <stp>T</stp>
        <tr r="H142" s="7"/>
      </tp>
      <tp t="s">
        <v/>
        <stp/>
        <stp>ContractData</stp>
        <stp>NGEZ36</stp>
        <stp>Bid</stp>
        <stp/>
        <stp>T</stp>
        <tr r="H130" s="7"/>
      </tp>
      <tp t="s">
        <v/>
        <stp/>
        <stp>ContractData</stp>
        <stp>NGEZ35</stp>
        <stp>Bid</stp>
        <stp/>
        <stp>T</stp>
        <tr r="H118" s="7"/>
      </tp>
      <tp t="s">
        <v/>
        <stp/>
        <stp>ContractData</stp>
        <stp>NGEZ34</stp>
        <stp>Bid</stp>
        <stp/>
        <stp>T</stp>
        <tr r="H106" s="7"/>
      </tp>
      <tp t="s">
        <v/>
        <stp/>
        <stp>ContractData</stp>
        <stp>NGEZ38</stp>
        <stp>Bid</stp>
        <stp/>
        <stp>T</stp>
        <tr r="H154" s="7"/>
      </tp>
      <tp>
        <v>4.4180000000000001</v>
        <stp/>
        <stp>ContractData</stp>
        <stp>NGEZ27</stp>
        <stp>Bid</stp>
        <stp/>
        <stp>T</stp>
        <tr r="H22" s="7"/>
      </tp>
      <tp>
        <v>4.2409999999999997</v>
        <stp/>
        <stp>ContractData</stp>
        <stp>NGEZ26</stp>
        <stp>Bid</stp>
        <stp/>
        <stp>T</stp>
        <tr r="H10" s="7"/>
      </tp>
      <tp>
        <v>3.5540000000000003</v>
        <stp/>
        <stp>ContractData</stp>
        <stp>NGEZ29</stp>
        <stp>Bid</stp>
        <stp/>
        <stp>T</stp>
        <tr r="H46" s="7"/>
      </tp>
      <tp>
        <v>4.3500000000000005</v>
        <stp/>
        <stp>ContractData</stp>
        <stp>NGEZ28</stp>
        <stp>Bid</stp>
        <stp/>
        <stp>T</stp>
        <tr r="H34" s="7"/>
      </tp>
      <tp>
        <v>2.2988</v>
        <stp/>
        <stp>ContractData</stp>
        <stp>RBEZ26</stp>
        <stp>Bid</stp>
        <stp/>
        <stp>T</stp>
        <tr r="H10" s="5"/>
      </tp>
      <tp>
        <v>2.0750999999999999</v>
        <stp/>
        <stp>ContractData</stp>
        <stp>RBEZ27</stp>
        <stp>Bid</stp>
        <stp/>
        <stp>T</stp>
        <tr r="H22" s="5"/>
      </tp>
      <tp t="s">
        <v/>
        <stp/>
        <stp>ContractData</stp>
        <stp>RBEZ28</stp>
        <stp>Bid</stp>
        <stp/>
        <stp>T</stp>
        <tr r="H34" s="5"/>
      </tp>
      <tp t="s">
        <v/>
        <stp/>
        <stp>ContractData</stp>
        <stp>RBEZ29</stp>
        <stp>Bid</stp>
        <stp/>
        <stp>T</stp>
        <tr r="H46" s="5"/>
      </tp>
      <tp>
        <v>88.09</v>
        <stp/>
        <stp>ContractData</stp>
        <stp>CLEK26</stp>
        <stp>Low</stp>
        <stp/>
        <stp>T</stp>
        <tr r="M2" s="2"/>
      </tp>
      <tp t="s">
        <v/>
        <stp/>
        <stp>ContractData</stp>
        <stp>RBEF30</stp>
        <stp>Ask</stp>
        <stp/>
        <stp>T</stp>
        <tr r="I47" s="5"/>
      </tp>
      <tp t="s">
        <v/>
        <stp/>
        <stp>ContractData</stp>
        <stp>NGEK31</stp>
        <stp>Low</stp>
        <stp/>
        <stp>T</stp>
        <tr r="AA35" s="2"/>
      </tp>
      <tp t="s">
        <v/>
        <stp/>
        <stp>ContractData</stp>
        <stp>RBEF29</stp>
        <stp>Ask</stp>
        <stp/>
        <stp>T</stp>
        <tr r="I35" s="5"/>
      </tp>
      <tp t="s">
        <v/>
        <stp/>
        <stp>ContractData</stp>
        <stp>RBEF28</stp>
        <stp>Ask</stp>
        <stp/>
        <stp>T</stp>
        <tr r="I23" s="5"/>
      </tp>
      <tp>
        <v>2.2481</v>
        <stp/>
        <stp>ContractData</stp>
        <stp>RBEF27</stp>
        <stp>Ask</stp>
        <stp/>
        <stp>T</stp>
        <tr r="I11" s="5"/>
      </tp>
      <tp>
        <v>2.6880000000000002</v>
        <stp/>
        <stp>ContractData</stp>
        <stp>NGEK26</stp>
        <stp>Low</stp>
        <stp/>
        <stp>T</stp>
        <tr r="AA30" s="2"/>
      </tp>
      <tp t="s">
        <v/>
        <stp/>
        <stp>ContractData</stp>
        <stp>NGEK29</stp>
        <stp>Low</stp>
        <stp/>
        <stp>T</stp>
        <tr r="AA48" s="2"/>
      </tp>
      <tp>
        <v>3.5290000000000004</v>
        <stp/>
        <stp>ContractData</stp>
        <stp>HOEK26</stp>
        <stp>Low</stp>
        <stp/>
        <stp>T</stp>
        <tr r="AA2" s="2"/>
      </tp>
      <tp t="s">
        <v/>
        <stp/>
        <stp>ContractData</stp>
        <stp>HOEF30</stp>
        <stp>Ask</stp>
        <stp/>
        <stp>T</stp>
        <tr r="I47" s="4"/>
      </tp>
      <tp>
        <v>2.8970000000000002</v>
        <stp/>
        <stp>ContractData</stp>
        <stp>HOEF27</stp>
        <stp>Ask</stp>
        <stp/>
        <stp>T</stp>
        <tr r="I11" s="4"/>
      </tp>
      <tp>
        <v>2.6107</v>
        <stp/>
        <stp>ContractData</stp>
        <stp>HOEF28</stp>
        <stp>Ask</stp>
        <stp/>
        <stp>T</stp>
        <tr r="I23" s="4"/>
      </tp>
      <tp t="s">
        <v/>
        <stp/>
        <stp>ContractData</stp>
        <stp>HOEF29</stp>
        <stp>Ask</stp>
        <stp/>
        <stp>T</stp>
        <tr r="I35" s="4"/>
      </tp>
      <tp t="s">
        <v/>
        <stp/>
        <stp>ContractData</stp>
        <stp>NGEF38</stp>
        <stp>Ask</stp>
        <stp/>
        <stp>T</stp>
        <tr r="I143" s="7"/>
      </tp>
      <tp t="s">
        <v/>
        <stp/>
        <stp>ContractData</stp>
        <stp>NGEF34</stp>
        <stp>Ask</stp>
        <stp/>
        <stp>T</stp>
        <tr r="I95" s="7"/>
      </tp>
      <tp t="s">
        <v/>
        <stp/>
        <stp>ContractData</stp>
        <stp>NGEF35</stp>
        <stp>Ask</stp>
        <stp/>
        <stp>T</stp>
        <tr r="I107" s="7"/>
      </tp>
      <tp t="s">
        <v/>
        <stp/>
        <stp>ContractData</stp>
        <stp>NGEF36</stp>
        <stp>Ask</stp>
        <stp/>
        <stp>T</stp>
        <tr r="I119" s="7"/>
      </tp>
      <tp t="s">
        <v/>
        <stp/>
        <stp>ContractData</stp>
        <stp>NGEF37</stp>
        <stp>Ask</stp>
        <stp/>
        <stp>T</stp>
        <tr r="I131" s="7"/>
      </tp>
      <tp t="s">
        <v/>
        <stp/>
        <stp>ContractData</stp>
        <stp>NGEF30</stp>
        <stp>Ask</stp>
        <stp/>
        <stp>T</stp>
        <tr r="I47" s="7"/>
      </tp>
      <tp t="s">
        <v/>
        <stp/>
        <stp>ContractData</stp>
        <stp>NGEF31</stp>
        <stp>Ask</stp>
        <stp/>
        <stp>T</stp>
        <tr r="I59" s="7"/>
      </tp>
      <tp t="s">
        <v/>
        <stp/>
        <stp>ContractData</stp>
        <stp>NGEF32</stp>
        <stp>Ask</stp>
        <stp/>
        <stp>T</stp>
        <tr r="I71" s="7"/>
      </tp>
      <tp t="s">
        <v/>
        <stp/>
        <stp>ContractData</stp>
        <stp>NGEF33</stp>
        <stp>Ask</stp>
        <stp/>
        <stp>T</stp>
        <tr r="I83" s="7"/>
      </tp>
      <tp>
        <v>4.8280000000000003</v>
        <stp/>
        <stp>ContractData</stp>
        <stp>NGEF28</stp>
        <stp>Ask</stp>
        <stp/>
        <stp>T</stp>
        <tr r="I23" s="7"/>
      </tp>
      <tp>
        <v>4.8140000000000001</v>
        <stp/>
        <stp>ContractData</stp>
        <stp>NGEF29</stp>
        <stp>Ask</stp>
        <stp/>
        <stp>T</stp>
        <tr r="I35" s="7"/>
      </tp>
      <tp>
        <v>4.66</v>
        <stp/>
        <stp>ContractData</stp>
        <stp>NGEF27</stp>
        <stp>Ask</stp>
        <stp/>
        <stp>T</stp>
        <tr r="I11" s="7"/>
      </tp>
      <tp t="s">
        <v/>
        <stp/>
        <stp>ContractData</stp>
        <stp>RBEK27</stp>
        <stp>Low</stp>
        <stp/>
        <stp>T</stp>
        <tr r="AA17" s="2"/>
      </tp>
      <tp>
        <v>3.0796000000000001</v>
        <stp/>
        <stp>ContractData</stp>
        <stp>RBEK26</stp>
        <stp>Low</stp>
        <stp/>
        <stp>T</stp>
        <tr r="AA16" s="2"/>
      </tp>
      <tp>
        <v>74.239999999999995</v>
        <stp/>
        <stp>ContractData</stp>
        <stp>CLEF27</stp>
        <stp>Ask</stp>
        <stp/>
        <stp>T</stp>
        <tr r="I11" s="1"/>
      </tp>
      <tp>
        <v>68.94</v>
        <stp/>
        <stp>ContractData</stp>
        <stp>CLEF29</stp>
        <stp>Ask</stp>
        <stp/>
        <stp>T</stp>
        <tr r="I35" s="1"/>
      </tp>
      <tp>
        <v>71.03</v>
        <stp/>
        <stp>ContractData</stp>
        <stp>CLEF28</stp>
        <stp>Ask</stp>
        <stp/>
        <stp>T</stp>
        <tr r="I23" s="1"/>
      </tp>
      <tp t="s">
        <v/>
        <stp/>
        <stp>ContractData</stp>
        <stp>CLEF37</stp>
        <stp>Ask</stp>
        <stp/>
        <stp>T</stp>
        <tr r="I131" s="1"/>
      </tp>
      <tp t="s">
        <v/>
        <stp/>
        <stp>ContractData</stp>
        <stp>CLEF36</stp>
        <stp>Ask</stp>
        <stp/>
        <stp>T</stp>
        <tr r="I119" s="1"/>
      </tp>
      <tp t="s">
        <v/>
        <stp/>
        <stp>ContractData</stp>
        <stp>CLEF35</stp>
        <stp>Ask</stp>
        <stp/>
        <stp>T</stp>
        <tr r="I107" s="1"/>
      </tp>
      <tp t="s">
        <v/>
        <stp/>
        <stp>ContractData</stp>
        <stp>CLEF34</stp>
        <stp>Ask</stp>
        <stp/>
        <stp>T</stp>
        <tr r="I95" s="1"/>
      </tp>
      <tp t="s">
        <v/>
        <stp/>
        <stp>ContractData</stp>
        <stp>CLEF33</stp>
        <stp>Ask</stp>
        <stp/>
        <stp>T</stp>
        <tr r="I83" s="1"/>
      </tp>
      <tp t="s">
        <v/>
        <stp/>
        <stp>ContractData</stp>
        <stp>CLEF32</stp>
        <stp>Ask</stp>
        <stp/>
        <stp>T</stp>
        <tr r="I71" s="1"/>
      </tp>
      <tp t="s">
        <v/>
        <stp/>
        <stp>ContractData</stp>
        <stp>CLEF31</stp>
        <stp>Ask</stp>
        <stp/>
        <stp>T</stp>
        <tr r="I59" s="1"/>
      </tp>
      <tp t="s">
        <v/>
        <stp/>
        <stp>ContractData</stp>
        <stp>CLEF30</stp>
        <stp>Ask</stp>
        <stp/>
        <stp>T</stp>
        <tr r="I47" s="1"/>
      </tp>
      <tp t="s">
        <v/>
        <stp/>
        <stp>ContractData</stp>
        <stp>RBEG29</stp>
        <stp>Ask</stp>
        <stp/>
        <stp>T</stp>
        <tr r="I36" s="5"/>
      </tp>
      <tp t="s">
        <v/>
        <stp/>
        <stp>ContractData</stp>
        <stp>RBEG28</stp>
        <stp>Ask</stp>
        <stp/>
        <stp>T</stp>
        <tr r="I24" s="5"/>
      </tp>
      <tp>
        <v>2.2254</v>
        <stp/>
        <stp>ContractData</stp>
        <stp>RBEG27</stp>
        <stp>Ask</stp>
        <stp/>
        <stp>T</stp>
        <tr r="I12" s="5"/>
      </tp>
      <tp>
        <v>2.8582000000000001</v>
        <stp/>
        <stp>ContractData</stp>
        <stp>HOEG27</stp>
        <stp>Ask</stp>
        <stp/>
        <stp>T</stp>
        <tr r="I12" s="4"/>
      </tp>
      <tp>
        <v>2.6071</v>
        <stp/>
        <stp>ContractData</stp>
        <stp>HOEG28</stp>
        <stp>Ask</stp>
        <stp/>
        <stp>T</stp>
        <tr r="I24" s="4"/>
      </tp>
      <tp t="s">
        <v/>
        <stp/>
        <stp>ContractData</stp>
        <stp>HOEG29</stp>
        <stp>Ask</stp>
        <stp/>
        <stp>T</stp>
        <tr r="I36" s="4"/>
      </tp>
      <tp t="s">
        <v/>
        <stp/>
        <stp>ContractData</stp>
        <stp>NGEG38</stp>
        <stp>Ask</stp>
        <stp/>
        <stp>T</stp>
        <tr r="I144" s="7"/>
      </tp>
      <tp t="s">
        <v/>
        <stp/>
        <stp>ContractData</stp>
        <stp>NGEG34</stp>
        <stp>Ask</stp>
        <stp/>
        <stp>T</stp>
        <tr r="I96" s="7"/>
      </tp>
      <tp t="s">
        <v/>
        <stp/>
        <stp>ContractData</stp>
        <stp>NGEG35</stp>
        <stp>Ask</stp>
        <stp/>
        <stp>T</stp>
        <tr r="I108" s="7"/>
      </tp>
      <tp t="s">
        <v/>
        <stp/>
        <stp>ContractData</stp>
        <stp>NGEG36</stp>
        <stp>Ask</stp>
        <stp/>
        <stp>T</stp>
        <tr r="I120" s="7"/>
      </tp>
      <tp t="s">
        <v/>
        <stp/>
        <stp>ContractData</stp>
        <stp>NGEG37</stp>
        <stp>Ask</stp>
        <stp/>
        <stp>T</stp>
        <tr r="I132" s="7"/>
      </tp>
      <tp t="s">
        <v/>
        <stp/>
        <stp>ContractData</stp>
        <stp>NGEG30</stp>
        <stp>Ask</stp>
        <stp/>
        <stp>T</stp>
        <tr r="I48" s="7"/>
      </tp>
      <tp t="s">
        <v/>
        <stp/>
        <stp>ContractData</stp>
        <stp>NGEG31</stp>
        <stp>Ask</stp>
        <stp/>
        <stp>T</stp>
        <tr r="I60" s="7"/>
      </tp>
      <tp t="s">
        <v/>
        <stp/>
        <stp>ContractData</stp>
        <stp>NGEG32</stp>
        <stp>Ask</stp>
        <stp/>
        <stp>T</stp>
        <tr r="I72" s="7"/>
      </tp>
      <tp t="s">
        <v/>
        <stp/>
        <stp>ContractData</stp>
        <stp>NGEG33</stp>
        <stp>Ask</stp>
        <stp/>
        <stp>T</stp>
        <tr r="I84" s="7"/>
      </tp>
      <tp>
        <v>4.28</v>
        <stp/>
        <stp>ContractData</stp>
        <stp>NGEG28</stp>
        <stp>Ask</stp>
        <stp/>
        <stp>T</stp>
        <tr r="I24" s="7"/>
      </tp>
      <tp t="s">
        <v/>
        <stp/>
        <stp>ContractData</stp>
        <stp>NGEG29</stp>
        <stp>Ask</stp>
        <stp/>
        <stp>T</stp>
        <tr r="I36" s="7"/>
      </tp>
      <tp>
        <v>4.1900000000000004</v>
        <stp/>
        <stp>ContractData</stp>
        <stp>NGEG27</stp>
        <stp>Ask</stp>
        <stp/>
        <stp>T</stp>
        <tr r="I12" s="7"/>
      </tp>
      <tp>
        <v>73.62</v>
        <stp/>
        <stp>ContractData</stp>
        <stp>CLEG27</stp>
        <stp>Ask</stp>
        <stp/>
        <stp>T</stp>
        <tr r="I12" s="1"/>
      </tp>
      <tp>
        <v>68.820000000000007</v>
        <stp/>
        <stp>ContractData</stp>
        <stp>CLEG29</stp>
        <stp>Ask</stp>
        <stp/>
        <stp>T</stp>
        <tr r="I36" s="1"/>
      </tp>
      <tp>
        <v>70.850000000000009</v>
        <stp/>
        <stp>ContractData</stp>
        <stp>CLEG28</stp>
        <stp>Ask</stp>
        <stp/>
        <stp>T</stp>
        <tr r="I24" s="1"/>
      </tp>
      <tp t="e">
        <v>#N/A</v>
        <stp/>
        <stp>ContractData</stp>
        <stp>CLEG37</stp>
        <stp>Ask</stp>
        <stp/>
        <stp>T</stp>
        <tr r="I132" s="1"/>
      </tp>
      <tp t="s">
        <v/>
        <stp/>
        <stp>ContractData</stp>
        <stp>CLEG36</stp>
        <stp>Ask</stp>
        <stp/>
        <stp>T</stp>
        <tr r="I120" s="1"/>
      </tp>
      <tp t="s">
        <v/>
        <stp/>
        <stp>ContractData</stp>
        <stp>CLEG35</stp>
        <stp>Ask</stp>
        <stp/>
        <stp>T</stp>
        <tr r="I108" s="1"/>
      </tp>
      <tp t="s">
        <v/>
        <stp/>
        <stp>ContractData</stp>
        <stp>CLEG34</stp>
        <stp>Ask</stp>
        <stp/>
        <stp>T</stp>
        <tr r="I96" s="1"/>
      </tp>
      <tp t="s">
        <v/>
        <stp/>
        <stp>ContractData</stp>
        <stp>CLEG33</stp>
        <stp>Ask</stp>
        <stp/>
        <stp>T</stp>
        <tr r="I84" s="1"/>
      </tp>
      <tp t="s">
        <v/>
        <stp/>
        <stp>ContractData</stp>
        <stp>CLEG32</stp>
        <stp>Ask</stp>
        <stp/>
        <stp>T</stp>
        <tr r="I72" s="1"/>
      </tp>
      <tp t="s">
        <v/>
        <stp/>
        <stp>ContractData</stp>
        <stp>CLEG31</stp>
        <stp>Ask</stp>
        <stp/>
        <stp>T</stp>
        <tr r="I60" s="1"/>
      </tp>
      <tp t="s">
        <v/>
        <stp/>
        <stp>ContractData</stp>
        <stp>CLEG30</stp>
        <stp>Ask</stp>
        <stp/>
        <stp>T</stp>
        <tr r="I48" s="1"/>
      </tp>
      <tp>
        <v>69.77</v>
        <stp/>
        <stp>ContractData</stp>
        <stp>CLEG28</stp>
        <stp>Bid</stp>
        <stp/>
        <stp>T</stp>
        <tr r="H24" s="1"/>
      </tp>
      <tp>
        <v>67.599999999999994</v>
        <stp/>
        <stp>ContractData</stp>
        <stp>CLEG29</stp>
        <stp>Bid</stp>
        <stp/>
        <stp>T</stp>
        <tr r="H36" s="1"/>
      </tp>
      <tp>
        <v>73.58</v>
        <stp/>
        <stp>ContractData</stp>
        <stp>CLEG27</stp>
        <stp>Bid</stp>
        <stp/>
        <stp>T</stp>
        <tr r="H12" s="1"/>
      </tp>
      <tp t="s">
        <v/>
        <stp/>
        <stp>ContractData</stp>
        <stp>CLEG30</stp>
        <stp>Bid</stp>
        <stp/>
        <stp>T</stp>
        <tr r="H48" s="1"/>
      </tp>
      <tp t="s">
        <v/>
        <stp/>
        <stp>ContractData</stp>
        <stp>CLEG31</stp>
        <stp>Bid</stp>
        <stp/>
        <stp>T</stp>
        <tr r="H60" s="1"/>
      </tp>
      <tp t="s">
        <v/>
        <stp/>
        <stp>ContractData</stp>
        <stp>CLEG32</stp>
        <stp>Bid</stp>
        <stp/>
        <stp>T</stp>
        <tr r="H72" s="1"/>
      </tp>
      <tp t="s">
        <v/>
        <stp/>
        <stp>ContractData</stp>
        <stp>CLEG33</stp>
        <stp>Bid</stp>
        <stp/>
        <stp>T</stp>
        <tr r="H84" s="1"/>
      </tp>
      <tp t="s">
        <v/>
        <stp/>
        <stp>ContractData</stp>
        <stp>CLEG34</stp>
        <stp>Bid</stp>
        <stp/>
        <stp>T</stp>
        <tr r="H96" s="1"/>
      </tp>
      <tp t="s">
        <v/>
        <stp/>
        <stp>ContractData</stp>
        <stp>CLEG35</stp>
        <stp>Bid</stp>
        <stp/>
        <stp>T</stp>
        <tr r="H108" s="1"/>
      </tp>
      <tp t="s">
        <v/>
        <stp/>
        <stp>ContractData</stp>
        <stp>CLEG36</stp>
        <stp>Bid</stp>
        <stp/>
        <stp>T</stp>
        <tr r="H120" s="1"/>
      </tp>
      <tp t="s">
        <v/>
        <stp/>
        <stp>ContractData</stp>
        <stp>CLEG37</stp>
        <stp>Bid</stp>
        <stp/>
        <stp>T</stp>
        <tr r="H132" s="1"/>
      </tp>
      <tp t="s">
        <v/>
        <stp/>
        <stp>ContractData</stp>
        <stp>HOEG29</stp>
        <stp>Bid</stp>
        <stp/>
        <stp>T</stp>
        <tr r="H36" s="4"/>
      </tp>
      <tp>
        <v>2.5498000000000003</v>
        <stp/>
        <stp>ContractData</stp>
        <stp>HOEG28</stp>
        <stp>Bid</stp>
        <stp/>
        <stp>T</stp>
        <tr r="H24" s="4"/>
      </tp>
      <tp>
        <v>2.8538000000000001</v>
        <stp/>
        <stp>ContractData</stp>
        <stp>HOEG27</stp>
        <stp>Bid</stp>
        <stp/>
        <stp>T</stp>
        <tr r="H12" s="4"/>
      </tp>
      <tp t="s">
        <v/>
        <stp/>
        <stp>ContractData</stp>
        <stp>NGEG33</stp>
        <stp>Bid</stp>
        <stp/>
        <stp>T</stp>
        <tr r="H84" s="7"/>
      </tp>
      <tp>
        <v>3.5540000000000003</v>
        <stp/>
        <stp>ContractData</stp>
        <stp>NGEG32</stp>
        <stp>Bid</stp>
        <stp/>
        <stp>T</stp>
        <tr r="H72" s="7"/>
      </tp>
      <tp>
        <v>3.5540000000000003</v>
        <stp/>
        <stp>ContractData</stp>
        <stp>NGEG31</stp>
        <stp>Bid</stp>
        <stp/>
        <stp>T</stp>
        <tr r="H60" s="7"/>
      </tp>
      <tp>
        <v>3.5540000000000003</v>
        <stp/>
        <stp>ContractData</stp>
        <stp>NGEG30</stp>
        <stp>Bid</stp>
        <stp/>
        <stp>T</stp>
        <tr r="H48" s="7"/>
      </tp>
      <tp t="s">
        <v/>
        <stp/>
        <stp>ContractData</stp>
        <stp>NGEG37</stp>
        <stp>Bid</stp>
        <stp/>
        <stp>T</stp>
        <tr r="H132" s="7"/>
      </tp>
      <tp t="s">
        <v/>
        <stp/>
        <stp>ContractData</stp>
        <stp>NGEG36</stp>
        <stp>Bid</stp>
        <stp/>
        <stp>T</stp>
        <tr r="H120" s="7"/>
      </tp>
      <tp t="s">
        <v/>
        <stp/>
        <stp>ContractData</stp>
        <stp>NGEG35</stp>
        <stp>Bid</stp>
        <stp/>
        <stp>T</stp>
        <tr r="H108" s="7"/>
      </tp>
      <tp t="s">
        <v/>
        <stp/>
        <stp>ContractData</stp>
        <stp>NGEG34</stp>
        <stp>Bid</stp>
        <stp/>
        <stp>T</stp>
        <tr r="H96" s="7"/>
      </tp>
      <tp t="s">
        <v/>
        <stp/>
        <stp>ContractData</stp>
        <stp>NGEG38</stp>
        <stp>Bid</stp>
        <stp/>
        <stp>T</stp>
        <tr r="H144" s="7"/>
      </tp>
      <tp>
        <v>4.1870000000000003</v>
        <stp/>
        <stp>ContractData</stp>
        <stp>NGEG27</stp>
        <stp>Bid</stp>
        <stp/>
        <stp>T</stp>
        <tr r="H12" s="7"/>
      </tp>
      <tp>
        <v>3.5540000000000003</v>
        <stp/>
        <stp>ContractData</stp>
        <stp>NGEG29</stp>
        <stp>Bid</stp>
        <stp/>
        <stp>T</stp>
        <tr r="H36" s="7"/>
      </tp>
      <tp>
        <v>4.2460000000000004</v>
        <stp/>
        <stp>ContractData</stp>
        <stp>NGEG28</stp>
        <stp>Bid</stp>
        <stp/>
        <stp>T</stp>
        <tr r="H24" s="7"/>
      </tp>
      <tp>
        <v>2.222</v>
        <stp/>
        <stp>ContractData</stp>
        <stp>RBEG27</stp>
        <stp>Bid</stp>
        <stp/>
        <stp>T</stp>
        <tr r="H12" s="5"/>
      </tp>
      <tp>
        <v>1.6300000000000001</v>
        <stp/>
        <stp>ContractData</stp>
        <stp>RBEG28</stp>
        <stp>Bid</stp>
        <stp/>
        <stp>T</stp>
        <tr r="H24" s="5"/>
      </tp>
      <tp>
        <v>1.6300000000000001</v>
        <stp/>
        <stp>ContractData</stp>
        <stp>RBEG29</stp>
        <stp>Bid</stp>
        <stp/>
        <stp>T</stp>
        <tr r="H36" s="5"/>
      </tp>
      <tp>
        <v>70</v>
        <stp/>
        <stp>ContractData</stp>
        <stp>CLEF28</stp>
        <stp>Bid</stp>
        <stp/>
        <stp>T</stp>
        <tr r="H23" s="1"/>
      </tp>
      <tp>
        <v>67.81</v>
        <stp/>
        <stp>ContractData</stp>
        <stp>CLEF29</stp>
        <stp>Bid</stp>
        <stp/>
        <stp>T</stp>
        <tr r="H35" s="1"/>
      </tp>
      <tp>
        <v>74.210000000000008</v>
        <stp/>
        <stp>ContractData</stp>
        <stp>CLEF27</stp>
        <stp>Bid</stp>
        <stp/>
        <stp>T</stp>
        <tr r="H11" s="1"/>
      </tp>
      <tp t="s">
        <v/>
        <stp/>
        <stp>ContractData</stp>
        <stp>CLEF30</stp>
        <stp>Bid</stp>
        <stp/>
        <stp>T</stp>
        <tr r="H47" s="1"/>
      </tp>
      <tp t="s">
        <v/>
        <stp/>
        <stp>ContractData</stp>
        <stp>CLEF31</stp>
        <stp>Bid</stp>
        <stp/>
        <stp>T</stp>
        <tr r="H59" s="1"/>
      </tp>
      <tp t="s">
        <v/>
        <stp/>
        <stp>ContractData</stp>
        <stp>CLEF32</stp>
        <stp>Bid</stp>
        <stp/>
        <stp>T</stp>
        <tr r="H71" s="1"/>
      </tp>
      <tp t="s">
        <v/>
        <stp/>
        <stp>ContractData</stp>
        <stp>CLEF33</stp>
        <stp>Bid</stp>
        <stp/>
        <stp>T</stp>
        <tr r="H83" s="1"/>
      </tp>
      <tp t="s">
        <v/>
        <stp/>
        <stp>ContractData</stp>
        <stp>CLEF34</stp>
        <stp>Bid</stp>
        <stp/>
        <stp>T</stp>
        <tr r="H95" s="1"/>
      </tp>
      <tp t="s">
        <v/>
        <stp/>
        <stp>ContractData</stp>
        <stp>CLEF35</stp>
        <stp>Bid</stp>
        <stp/>
        <stp>T</stp>
        <tr r="H107" s="1"/>
      </tp>
      <tp t="s">
        <v/>
        <stp/>
        <stp>ContractData</stp>
        <stp>CLEF36</stp>
        <stp>Bid</stp>
        <stp/>
        <stp>T</stp>
        <tr r="H119" s="1"/>
      </tp>
      <tp t="s">
        <v/>
        <stp/>
        <stp>ContractData</stp>
        <stp>CLEF37</stp>
        <stp>Bid</stp>
        <stp/>
        <stp>T</stp>
        <tr r="H131" s="1"/>
      </tp>
      <tp>
        <v>70.19</v>
        <stp/>
        <stp>ContractData</stp>
        <stp>CLEH28</stp>
        <stp>Low</stp>
        <stp/>
        <stp>T</stp>
        <tr r="M4" s="2"/>
      </tp>
      <tp t="s">
        <v/>
        <stp/>
        <stp>ContractData</stp>
        <stp>HOEF30</stp>
        <stp>Bid</stp>
        <stp/>
        <stp>T</stp>
        <tr r="H47" s="4"/>
      </tp>
      <tp t="s">
        <v/>
        <stp/>
        <stp>ContractData</stp>
        <stp>HOEF29</stp>
        <stp>Bid</stp>
        <stp/>
        <stp>T</stp>
        <tr r="H35" s="4"/>
      </tp>
      <tp>
        <v>2.5573000000000001</v>
        <stp/>
        <stp>ContractData</stp>
        <stp>HOEF28</stp>
        <stp>Bid</stp>
        <stp/>
        <stp>T</stp>
        <tr r="H23" s="4"/>
      </tp>
      <tp>
        <v>2.8947000000000003</v>
        <stp/>
        <stp>ContractData</stp>
        <stp>HOEF27</stp>
        <stp>Bid</stp>
        <stp/>
        <stp>T</stp>
        <tr r="H11" s="4"/>
      </tp>
      <tp t="s">
        <v/>
        <stp/>
        <stp>ContractData</stp>
        <stp>NGEF33</stp>
        <stp>Bid</stp>
        <stp/>
        <stp>T</stp>
        <tr r="H83" s="7"/>
      </tp>
      <tp>
        <v>3.5540000000000003</v>
        <stp/>
        <stp>ContractData</stp>
        <stp>NGEF32</stp>
        <stp>Bid</stp>
        <stp/>
        <stp>T</stp>
        <tr r="H71" s="7"/>
      </tp>
      <tp>
        <v>3.5540000000000003</v>
        <stp/>
        <stp>ContractData</stp>
        <stp>NGEF31</stp>
        <stp>Bid</stp>
        <stp/>
        <stp>T</stp>
        <tr r="H59" s="7"/>
      </tp>
      <tp>
        <v>3.5540000000000003</v>
        <stp/>
        <stp>ContractData</stp>
        <stp>NGEF30</stp>
        <stp>Bid</stp>
        <stp/>
        <stp>T</stp>
        <tr r="H47" s="7"/>
      </tp>
      <tp t="s">
        <v/>
        <stp/>
        <stp>ContractData</stp>
        <stp>NGEF37</stp>
        <stp>Bid</stp>
        <stp/>
        <stp>T</stp>
        <tr r="H131" s="7"/>
      </tp>
      <tp t="s">
        <v/>
        <stp/>
        <stp>ContractData</stp>
        <stp>NGEF36</stp>
        <stp>Bid</stp>
        <stp/>
        <stp>T</stp>
        <tr r="H119" s="7"/>
      </tp>
      <tp t="s">
        <v/>
        <stp/>
        <stp>ContractData</stp>
        <stp>NGEF35</stp>
        <stp>Bid</stp>
        <stp/>
        <stp>T</stp>
        <tr r="H107" s="7"/>
      </tp>
      <tp t="s">
        <v/>
        <stp/>
        <stp>ContractData</stp>
        <stp>NGEF34</stp>
        <stp>Bid</stp>
        <stp/>
        <stp>T</stp>
        <tr r="H95" s="7"/>
      </tp>
      <tp t="s">
        <v/>
        <stp/>
        <stp>ContractData</stp>
        <stp>NGEF38</stp>
        <stp>Bid</stp>
        <stp/>
        <stp>T</stp>
        <tr r="H143" s="7"/>
      </tp>
      <tp>
        <v>4.657</v>
        <stp/>
        <stp>ContractData</stp>
        <stp>NGEF27</stp>
        <stp>Bid</stp>
        <stp/>
        <stp>T</stp>
        <tr r="H11" s="7"/>
      </tp>
      <tp>
        <v>4.7480000000000002</v>
        <stp/>
        <stp>ContractData</stp>
        <stp>NGEF29</stp>
        <stp>Bid</stp>
        <stp/>
        <stp>T</stp>
        <tr r="H35" s="7"/>
      </tp>
      <tp>
        <v>4.8150000000000004</v>
        <stp/>
        <stp>ContractData</stp>
        <stp>NGEF28</stp>
        <stp>Bid</stp>
        <stp/>
        <stp>T</stp>
        <tr r="H23" s="7"/>
      </tp>
      <tp t="s">
        <v/>
        <stp/>
        <stp>ContractData</stp>
        <stp>HOEH28</stp>
        <stp>Low</stp>
        <stp/>
        <stp>T</stp>
        <tr r="AA11" s="2"/>
      </tp>
      <tp t="s">
        <v/>
        <stp/>
        <stp>ContractData</stp>
        <stp>RBEF30</stp>
        <stp>Bid</stp>
        <stp/>
        <stp>T</stp>
        <tr r="H47" s="5"/>
      </tp>
      <tp>
        <v>2.2462</v>
        <stp/>
        <stp>ContractData</stp>
        <stp>RBEF27</stp>
        <stp>Bid</stp>
        <stp/>
        <stp>T</stp>
        <tr r="H11" s="5"/>
      </tp>
      <tp t="s">
        <v/>
        <stp/>
        <stp>ContractData</stp>
        <stp>RBEF28</stp>
        <stp>Bid</stp>
        <stp/>
        <stp>T</stp>
        <tr r="H23" s="5"/>
      </tp>
      <tp>
        <v>1.6156000000000001</v>
        <stp/>
        <stp>ContractData</stp>
        <stp>RBEF29</stp>
        <stp>Bid</stp>
        <stp/>
        <stp>T</stp>
        <tr r="H35" s="5"/>
      </tp>
      <tp>
        <v>2.6848000000000001</v>
        <stp/>
        <stp>ContractData</stp>
        <stp>HOEM27</stp>
        <stp>Low</stp>
        <stp/>
        <stp>T</stp>
        <tr r="AA3" s="2"/>
      </tp>
      <tp t="s">
        <v/>
        <stp/>
        <stp>ContractData</stp>
        <stp>RBEM27</stp>
        <stp>Low</stp>
        <stp/>
        <stp>T</stp>
        <tr r="AA24" s="2"/>
      </tp>
      <tp>
        <v>69.600000000000009</v>
        <stp/>
        <stp>ContractData</stp>
        <stp>CLEM28</stp>
        <stp>Bid</stp>
        <stp/>
        <stp>T</stp>
        <tr r="H28" s="1"/>
      </tp>
      <tp t="s">
        <v/>
        <stp/>
        <stp>ContractData</stp>
        <stp>CLEM29</stp>
        <stp>Bid</stp>
        <stp/>
        <stp>T</stp>
        <tr r="H40" s="1"/>
      </tp>
      <tp>
        <v>87.08</v>
        <stp/>
        <stp>ContractData</stp>
        <stp>CLEM26</stp>
        <stp>Bid</stp>
        <stp/>
        <stp>T</stp>
        <tr r="H4" s="1"/>
      </tp>
      <tp>
        <v>72.150000000000006</v>
        <stp/>
        <stp>ContractData</stp>
        <stp>CLEM27</stp>
        <stp>Bid</stp>
        <stp/>
        <stp>T</stp>
        <tr r="H16" s="1"/>
      </tp>
      <tp t="s">
        <v/>
        <stp/>
        <stp>ContractData</stp>
        <stp>CLEM30</stp>
        <stp>Bid</stp>
        <stp/>
        <stp>T</stp>
        <tr r="H52" s="1"/>
      </tp>
      <tp t="s">
        <v/>
        <stp/>
        <stp>ContractData</stp>
        <stp>CLEM31</stp>
        <stp>Bid</stp>
        <stp/>
        <stp>T</stp>
        <tr r="H64" s="1"/>
      </tp>
      <tp t="s">
        <v/>
        <stp/>
        <stp>ContractData</stp>
        <stp>CLEM32</stp>
        <stp>Bid</stp>
        <stp/>
        <stp>T</stp>
        <tr r="H76" s="1"/>
      </tp>
      <tp t="s">
        <v/>
        <stp/>
        <stp>ContractData</stp>
        <stp>CLEM33</stp>
        <stp>Bid</stp>
        <stp/>
        <stp>T</stp>
        <tr r="H88" s="1"/>
      </tp>
      <tp>
        <v>56.2</v>
        <stp/>
        <stp>ContractData</stp>
        <stp>CLEM34</stp>
        <stp>Bid</stp>
        <stp/>
        <stp>T</stp>
        <tr r="H100" s="1"/>
      </tp>
      <tp t="s">
        <v/>
        <stp/>
        <stp>ContractData</stp>
        <stp>CLEM35</stp>
        <stp>Bid</stp>
        <stp/>
        <stp>T</stp>
        <tr r="H112" s="1"/>
      </tp>
      <tp t="s">
        <v/>
        <stp/>
        <stp>ContractData</stp>
        <stp>CLEM36</stp>
        <stp>Bid</stp>
        <stp/>
        <stp>T</stp>
        <tr r="H124" s="1"/>
      </tp>
      <tp t="s">
        <v/>
        <stp/>
        <stp>ContractData</stp>
        <stp>RBEN29</stp>
        <stp>Ask</stp>
        <stp/>
        <stp>T</stp>
        <tr r="I41" s="5"/>
      </tp>
      <tp t="s">
        <v/>
        <stp/>
        <stp>ContractData</stp>
        <stp>RBEN28</stp>
        <stp>Ask</stp>
        <stp/>
        <stp>T</stp>
        <tr r="I29" s="5"/>
      </tp>
      <tp t="e">
        <v>#N/A</v>
        <stp/>
        <stp>ContractData</stp>
        <stp>HOEM29</stp>
        <stp>Bid</stp>
        <stp/>
        <stp>T</stp>
        <tr r="H40" s="4"/>
      </tp>
      <tp>
        <v>2.4964</v>
        <stp/>
        <stp>ContractData</stp>
        <stp>HOEM28</stp>
        <stp>Bid</stp>
        <stp/>
        <stp>T</stp>
        <tr r="H28" s="4"/>
      </tp>
      <tp>
        <v>2.6749000000000001</v>
        <stp/>
        <stp>ContractData</stp>
        <stp>HOEM27</stp>
        <stp>Bid</stp>
        <stp/>
        <stp>T</stp>
        <tr r="H16" s="4"/>
      </tp>
      <tp>
        <v>3.4525000000000001</v>
        <stp/>
        <stp>ContractData</stp>
        <stp>HOEM26</stp>
        <stp>Bid</stp>
        <stp/>
        <stp>T</stp>
        <tr r="H4" s="4"/>
      </tp>
      <tp t="s">
        <v/>
        <stp/>
        <stp>ContractData</stp>
        <stp>RBEN27</stp>
        <stp>Ask</stp>
        <stp/>
        <stp>T</stp>
        <tr r="I17" s="5"/>
      </tp>
      <tp>
        <v>2.9211</v>
        <stp/>
        <stp>ContractData</stp>
        <stp>RBEN26</stp>
        <stp>Ask</stp>
        <stp/>
        <stp>T</stp>
        <tr r="I5" s="5"/>
      </tp>
      <tp t="s">
        <v/>
        <stp/>
        <stp>ContractData</stp>
        <stp>NGEM33</stp>
        <stp>Bid</stp>
        <stp/>
        <stp>T</stp>
        <tr r="H88" s="7"/>
      </tp>
      <tp t="s">
        <v/>
        <stp/>
        <stp>ContractData</stp>
        <stp>NGEM32</stp>
        <stp>Bid</stp>
        <stp/>
        <stp>T</stp>
        <tr r="H76" s="7"/>
      </tp>
      <tp>
        <v>2.9260000000000002</v>
        <stp/>
        <stp>ContractData</stp>
        <stp>NGEM31</stp>
        <stp>Bid</stp>
        <stp/>
        <stp>T</stp>
        <tr r="H64" s="7"/>
      </tp>
      <tp>
        <v>2.9260000000000002</v>
        <stp/>
        <stp>ContractData</stp>
        <stp>NGEM30</stp>
        <stp>Bid</stp>
        <stp/>
        <stp>T</stp>
        <tr r="H52" s="7"/>
      </tp>
      <tp t="s">
        <v/>
        <stp/>
        <stp>ContractData</stp>
        <stp>NGEM37</stp>
        <stp>Bid</stp>
        <stp/>
        <stp>T</stp>
        <tr r="H136" s="7"/>
      </tp>
      <tp t="s">
        <v/>
        <stp/>
        <stp>ContractData</stp>
        <stp>NGEM36</stp>
        <stp>Bid</stp>
        <stp/>
        <stp>T</stp>
        <tr r="H124" s="7"/>
      </tp>
      <tp t="s">
        <v/>
        <stp/>
        <stp>ContractData</stp>
        <stp>NGEM35</stp>
        <stp>Bid</stp>
        <stp/>
        <stp>T</stp>
        <tr r="H112" s="7"/>
      </tp>
      <tp t="s">
        <v/>
        <stp/>
        <stp>ContractData</stp>
        <stp>NGEM34</stp>
        <stp>Bid</stp>
        <stp/>
        <stp>T</stp>
        <tr r="H100" s="7"/>
      </tp>
      <tp t="s">
        <v/>
        <stp/>
        <stp>ContractData</stp>
        <stp>NGEM38</stp>
        <stp>Bid</stp>
        <stp/>
        <stp>T</stp>
        <tr r="H148" s="7"/>
      </tp>
      <tp>
        <v>3.17</v>
        <stp/>
        <stp>ContractData</stp>
        <stp>NGEM27</stp>
        <stp>Bid</stp>
        <stp/>
        <stp>T</stp>
        <tr r="H16" s="7"/>
      </tp>
      <tp>
        <v>2.8580000000000001</v>
        <stp/>
        <stp>ContractData</stp>
        <stp>NGEM26</stp>
        <stp>Bid</stp>
        <stp/>
        <stp>T</stp>
        <tr r="H4" s="7"/>
      </tp>
      <tp>
        <v>2.9260000000000002</v>
        <stp/>
        <stp>ContractData</stp>
        <stp>NGEM29</stp>
        <stp>Bid</stp>
        <stp/>
        <stp>T</stp>
        <tr r="H40" s="7"/>
      </tp>
      <tp>
        <v>2.9260000000000002</v>
        <stp/>
        <stp>ContractData</stp>
        <stp>NGEM28</stp>
        <stp>Bid</stp>
        <stp/>
        <stp>T</stp>
        <tr r="H28" s="7"/>
      </tp>
      <tp>
        <v>3.0229000000000004</v>
        <stp/>
        <stp>ContractData</stp>
        <stp>RBEM26</stp>
        <stp>Bid</stp>
        <stp/>
        <stp>T</stp>
        <tr r="H4" s="5"/>
      </tp>
      <tp>
        <v>2.3949000000000003</v>
        <stp/>
        <stp>ContractData</stp>
        <stp>RBEM27</stp>
        <stp>Bid</stp>
        <stp/>
        <stp>T</stp>
        <tr r="H16" s="5"/>
      </tp>
      <tp>
        <v>3.3286000000000002</v>
        <stp/>
        <stp>ContractData</stp>
        <stp>HOEN26</stp>
        <stp>Ask</stp>
        <stp/>
        <stp>T</stp>
        <tr r="I5" s="4"/>
      </tp>
      <tp>
        <v>2.6853000000000002</v>
        <stp/>
        <stp>ContractData</stp>
        <stp>HOEN27</stp>
        <stp>Ask</stp>
        <stp/>
        <stp>T</stp>
        <tr r="I17" s="4"/>
      </tp>
      <tp t="s">
        <v/>
        <stp/>
        <stp>ContractData</stp>
        <stp>HOEN28</stp>
        <stp>Ask</stp>
        <stp/>
        <stp>T</stp>
        <tr r="I29" s="4"/>
      </tp>
      <tp t="s">
        <v/>
        <stp/>
        <stp>ContractData</stp>
        <stp>HOEN29</stp>
        <stp>Ask</stp>
        <stp/>
        <stp>T</stp>
        <tr r="I41" s="4"/>
      </tp>
      <tp t="s">
        <v/>
        <stp/>
        <stp>ContractData</stp>
        <stp>RBEM28</stp>
        <stp>Bid</stp>
        <stp/>
        <stp>T</stp>
        <tr r="H28" s="5"/>
      </tp>
      <tp t="s">
        <v/>
        <stp/>
        <stp>ContractData</stp>
        <stp>RBEM29</stp>
        <stp>Bid</stp>
        <stp/>
        <stp>T</stp>
        <tr r="H40" s="5"/>
      </tp>
      <tp t="s">
        <v/>
        <stp/>
        <stp>ContractData</stp>
        <stp>NGEN38</stp>
        <stp>Ask</stp>
        <stp/>
        <stp>T</stp>
        <tr r="I149" s="7"/>
      </tp>
      <tp t="s">
        <v/>
        <stp/>
        <stp>ContractData</stp>
        <stp>NGEN34</stp>
        <stp>Ask</stp>
        <stp/>
        <stp>T</stp>
        <tr r="I101" s="7"/>
      </tp>
      <tp t="s">
        <v/>
        <stp/>
        <stp>ContractData</stp>
        <stp>NGEN35</stp>
        <stp>Ask</stp>
        <stp/>
        <stp>T</stp>
        <tr r="I113" s="7"/>
      </tp>
      <tp t="s">
        <v/>
        <stp/>
        <stp>ContractData</stp>
        <stp>NGEN36</stp>
        <stp>Ask</stp>
        <stp/>
        <stp>T</stp>
        <tr r="I125" s="7"/>
      </tp>
      <tp t="s">
        <v/>
        <stp/>
        <stp>ContractData</stp>
        <stp>NGEN37</stp>
        <stp>Ask</stp>
        <stp/>
        <stp>T</stp>
        <tr r="I137" s="7"/>
      </tp>
      <tp t="s">
        <v/>
        <stp/>
        <stp>ContractData</stp>
        <stp>NGEN30</stp>
        <stp>Ask</stp>
        <stp/>
        <stp>T</stp>
        <tr r="I53" s="7"/>
      </tp>
      <tp t="s">
        <v/>
        <stp/>
        <stp>ContractData</stp>
        <stp>NGEN31</stp>
        <stp>Ask</stp>
        <stp/>
        <stp>T</stp>
        <tr r="I65" s="7"/>
      </tp>
      <tp t="s">
        <v/>
        <stp/>
        <stp>ContractData</stp>
        <stp>NGEN32</stp>
        <stp>Ask</stp>
        <stp/>
        <stp>T</stp>
        <tr r="I77" s="7"/>
      </tp>
      <tp t="s">
        <v/>
        <stp/>
        <stp>ContractData</stp>
        <stp>NGEN33</stp>
        <stp>Ask</stp>
        <stp/>
        <stp>T</stp>
        <tr r="I89" s="7"/>
      </tp>
      <tp>
        <v>3.556</v>
        <stp/>
        <stp>ContractData</stp>
        <stp>NGEN28</stp>
        <stp>Ask</stp>
        <stp/>
        <stp>T</stp>
        <tr r="I29" s="7"/>
      </tp>
      <tp t="s">
        <v/>
        <stp/>
        <stp>ContractData</stp>
        <stp>NGEN29</stp>
        <stp>Ask</stp>
        <stp/>
        <stp>T</stp>
        <tr r="I41" s="7"/>
      </tp>
      <tp>
        <v>3.1339999999999999</v>
        <stp/>
        <stp>ContractData</stp>
        <stp>NGEN26</stp>
        <stp>Ask</stp>
        <stp/>
        <stp>T</stp>
        <tr r="I5" s="7"/>
      </tp>
      <tp>
        <v>3.3839999999999999</v>
        <stp/>
        <stp>ContractData</stp>
        <stp>NGEN27</stp>
        <stp>Ask</stp>
        <stp/>
        <stp>T</stp>
        <tr r="I17" s="7"/>
      </tp>
      <tp>
        <v>72.350000000000009</v>
        <stp/>
        <stp>ContractData</stp>
        <stp>CLEN27</stp>
        <stp>Ask</stp>
        <stp/>
        <stp>T</stp>
        <tr r="I17" s="1"/>
      </tp>
      <tp>
        <v>83.9</v>
        <stp/>
        <stp>ContractData</stp>
        <stp>CLEN26</stp>
        <stp>Ask</stp>
        <stp/>
        <stp>T</stp>
        <tr r="I5" s="1"/>
      </tp>
      <tp t="s">
        <v/>
        <stp/>
        <stp>ContractData</stp>
        <stp>CLEN29</stp>
        <stp>Ask</stp>
        <stp/>
        <stp>T</stp>
        <tr r="I41" s="1"/>
      </tp>
      <tp>
        <v>69.97</v>
        <stp/>
        <stp>ContractData</stp>
        <stp>CLEN28</stp>
        <stp>Ask</stp>
        <stp/>
        <stp>T</stp>
        <tr r="I29" s="1"/>
      </tp>
      <tp t="s">
        <v/>
        <stp/>
        <stp>ContractData</stp>
        <stp>CLEN36</stp>
        <stp>Ask</stp>
        <stp/>
        <stp>T</stp>
        <tr r="I125" s="1"/>
      </tp>
      <tp t="s">
        <v/>
        <stp/>
        <stp>ContractData</stp>
        <stp>CLEN35</stp>
        <stp>Ask</stp>
        <stp/>
        <stp>T</stp>
        <tr r="I113" s="1"/>
      </tp>
      <tp t="s">
        <v/>
        <stp/>
        <stp>ContractData</stp>
        <stp>CLEN34</stp>
        <stp>Ask</stp>
        <stp/>
        <stp>T</stp>
        <tr r="I101" s="1"/>
      </tp>
      <tp t="s">
        <v/>
        <stp/>
        <stp>ContractData</stp>
        <stp>CLEN33</stp>
        <stp>Ask</stp>
        <stp/>
        <stp>T</stp>
        <tr r="I89" s="1"/>
      </tp>
      <tp t="s">
        <v/>
        <stp/>
        <stp>ContractData</stp>
        <stp>CLEN32</stp>
        <stp>Ask</stp>
        <stp/>
        <stp>T</stp>
        <tr r="I77" s="1"/>
      </tp>
      <tp t="s">
        <v/>
        <stp/>
        <stp>ContractData</stp>
        <stp>CLEN31</stp>
        <stp>Ask</stp>
        <stp/>
        <stp>T</stp>
        <tr r="I65" s="1"/>
      </tp>
      <tp t="s">
        <v/>
        <stp/>
        <stp>ContractData</stp>
        <stp>CLEN30</stp>
        <stp>Ask</stp>
        <stp/>
        <stp>T</stp>
        <tr r="I53" s="1"/>
      </tp>
      <tp>
        <v>68.960000000000008</v>
        <stp/>
        <stp>ContractData</stp>
        <stp>CLEN28</stp>
        <stp>Bid</stp>
        <stp/>
        <stp>T</stp>
        <tr r="H29" s="1"/>
      </tp>
      <tp t="s">
        <v/>
        <stp/>
        <stp>ContractData</stp>
        <stp>CLEN29</stp>
        <stp>Bid</stp>
        <stp/>
        <stp>T</stp>
        <tr r="H41" s="1"/>
      </tp>
      <tp>
        <v>83.87</v>
        <stp/>
        <stp>ContractData</stp>
        <stp>CLEN26</stp>
        <stp>Bid</stp>
        <stp/>
        <stp>T</stp>
        <tr r="H5" s="1"/>
      </tp>
      <tp>
        <v>71.52</v>
        <stp/>
        <stp>ContractData</stp>
        <stp>CLEN27</stp>
        <stp>Bid</stp>
        <stp/>
        <stp>T</stp>
        <tr r="H17" s="1"/>
      </tp>
      <tp t="s">
        <v/>
        <stp/>
        <stp>ContractData</stp>
        <stp>CLEN30</stp>
        <stp>Bid</stp>
        <stp/>
        <stp>T</stp>
        <tr r="H53" s="1"/>
      </tp>
      <tp t="s">
        <v/>
        <stp/>
        <stp>ContractData</stp>
        <stp>CLEN31</stp>
        <stp>Bid</stp>
        <stp/>
        <stp>T</stp>
        <tr r="H65" s="1"/>
      </tp>
      <tp t="s">
        <v/>
        <stp/>
        <stp>ContractData</stp>
        <stp>CLEN32</stp>
        <stp>Bid</stp>
        <stp/>
        <stp>T</stp>
        <tr r="H77" s="1"/>
      </tp>
      <tp>
        <v>56</v>
        <stp/>
        <stp>ContractData</stp>
        <stp>CLEN33</stp>
        <stp>Bid</stp>
        <stp/>
        <stp>T</stp>
        <tr r="H89" s="1"/>
      </tp>
      <tp>
        <v>56</v>
        <stp/>
        <stp>ContractData</stp>
        <stp>CLEN34</stp>
        <stp>Bid</stp>
        <stp/>
        <stp>T</stp>
        <tr r="H101" s="1"/>
      </tp>
      <tp>
        <v>54.800000000000004</v>
        <stp/>
        <stp>ContractData</stp>
        <stp>CLEN35</stp>
        <stp>Bid</stp>
        <stp/>
        <stp>T</stp>
        <tr r="H113" s="1"/>
      </tp>
      <tp t="s">
        <v/>
        <stp/>
        <stp>ContractData</stp>
        <stp>CLEN36</stp>
        <stp>Bid</stp>
        <stp/>
        <stp>T</stp>
        <tr r="H125" s="1"/>
      </tp>
      <tp t="s">
        <v/>
        <stp/>
        <stp>ContractData</stp>
        <stp>RBEM29</stp>
        <stp>Ask</stp>
        <stp/>
        <stp>T</stp>
        <tr r="I40" s="5"/>
      </tp>
      <tp t="s">
        <v/>
        <stp/>
        <stp>ContractData</stp>
        <stp>RBEM28</stp>
        <stp>Ask</stp>
        <stp/>
        <stp>T</stp>
        <tr r="I28" s="5"/>
      </tp>
      <tp t="s">
        <v/>
        <stp/>
        <stp>ContractData</stp>
        <stp>HOEN29</stp>
        <stp>Bid</stp>
        <stp/>
        <stp>T</stp>
        <tr r="H41" s="4"/>
      </tp>
      <tp t="s">
        <v/>
        <stp/>
        <stp>ContractData</stp>
        <stp>HOEN28</stp>
        <stp>Bid</stp>
        <stp/>
        <stp>T</stp>
        <tr r="H29" s="4"/>
      </tp>
      <tp>
        <v>2.6331000000000002</v>
        <stp/>
        <stp>ContractData</stp>
        <stp>HOEN27</stp>
        <stp>Bid</stp>
        <stp/>
        <stp>T</stp>
        <tr r="H17" s="4"/>
      </tp>
      <tp>
        <v>3.3275000000000001</v>
        <stp/>
        <stp>ContractData</stp>
        <stp>HOEN26</stp>
        <stp>Bid</stp>
        <stp/>
        <stp>T</stp>
        <tr r="H5" s="4"/>
      </tp>
      <tp>
        <v>2.4006000000000003</v>
        <stp/>
        <stp>ContractData</stp>
        <stp>RBEM27</stp>
        <stp>Ask</stp>
        <stp/>
        <stp>T</stp>
        <tr r="I16" s="5"/>
      </tp>
      <tp>
        <v>3.0238</v>
        <stp/>
        <stp>ContractData</stp>
        <stp>RBEM26</stp>
        <stp>Ask</stp>
        <stp/>
        <stp>T</stp>
        <tr r="I4" s="5"/>
      </tp>
      <tp t="s">
        <v/>
        <stp/>
        <stp>ContractData</stp>
        <stp>NGEN33</stp>
        <stp>Bid</stp>
        <stp/>
        <stp>T</stp>
        <tr r="H89" s="7"/>
      </tp>
      <tp>
        <v>2.9260000000000002</v>
        <stp/>
        <stp>ContractData</stp>
        <stp>NGEN32</stp>
        <stp>Bid</stp>
        <stp/>
        <stp>T</stp>
        <tr r="H77" s="7"/>
      </tp>
      <tp>
        <v>2.9260000000000002</v>
        <stp/>
        <stp>ContractData</stp>
        <stp>NGEN31</stp>
        <stp>Bid</stp>
        <stp/>
        <stp>T</stp>
        <tr r="H65" s="7"/>
      </tp>
      <tp>
        <v>2.9260000000000002</v>
        <stp/>
        <stp>ContractData</stp>
        <stp>NGEN30</stp>
        <stp>Bid</stp>
        <stp/>
        <stp>T</stp>
        <tr r="H53" s="7"/>
      </tp>
      <tp t="s">
        <v/>
        <stp/>
        <stp>ContractData</stp>
        <stp>NGEN37</stp>
        <stp>Bid</stp>
        <stp/>
        <stp>T</stp>
        <tr r="H137" s="7"/>
      </tp>
      <tp t="s">
        <v/>
        <stp/>
        <stp>ContractData</stp>
        <stp>NGEN36</stp>
        <stp>Bid</stp>
        <stp/>
        <stp>T</stp>
        <tr r="H125" s="7"/>
      </tp>
      <tp t="s">
        <v/>
        <stp/>
        <stp>ContractData</stp>
        <stp>NGEN35</stp>
        <stp>Bid</stp>
        <stp/>
        <stp>T</stp>
        <tr r="H113" s="7"/>
      </tp>
      <tp t="s">
        <v/>
        <stp/>
        <stp>ContractData</stp>
        <stp>NGEN34</stp>
        <stp>Bid</stp>
        <stp/>
        <stp>T</stp>
        <tr r="H101" s="7"/>
      </tp>
      <tp t="s">
        <v/>
        <stp/>
        <stp>ContractData</stp>
        <stp>NGEN38</stp>
        <stp>Bid</stp>
        <stp/>
        <stp>T</stp>
        <tr r="H149" s="7"/>
      </tp>
      <tp>
        <v>3.38</v>
        <stp/>
        <stp>ContractData</stp>
        <stp>NGEN27</stp>
        <stp>Bid</stp>
        <stp/>
        <stp>T</stp>
        <tr r="H17" s="7"/>
      </tp>
      <tp>
        <v>3.1320000000000001</v>
        <stp/>
        <stp>ContractData</stp>
        <stp>NGEN26</stp>
        <stp>Bid</stp>
        <stp/>
        <stp>T</stp>
        <tr r="H5" s="7"/>
      </tp>
      <tp>
        <v>2.9260000000000002</v>
        <stp/>
        <stp>ContractData</stp>
        <stp>NGEN29</stp>
        <stp>Bid</stp>
        <stp/>
        <stp>T</stp>
        <tr r="H41" s="7"/>
      </tp>
      <tp>
        <v>3.52</v>
        <stp/>
        <stp>ContractData</stp>
        <stp>NGEN28</stp>
        <stp>Bid</stp>
        <stp/>
        <stp>T</stp>
        <tr r="H29" s="7"/>
      </tp>
      <tp>
        <v>2.9199000000000002</v>
        <stp/>
        <stp>ContractData</stp>
        <stp>RBEN26</stp>
        <stp>Bid</stp>
        <stp/>
        <stp>T</stp>
        <tr r="H5" s="5"/>
      </tp>
      <tp>
        <v>1.81</v>
        <stp/>
        <stp>ContractData</stp>
        <stp>RBEN27</stp>
        <stp>Bid</stp>
        <stp/>
        <stp>T</stp>
        <tr r="H17" s="5"/>
      </tp>
      <tp>
        <v>3.4536000000000002</v>
        <stp/>
        <stp>ContractData</stp>
        <stp>HOEM26</stp>
        <stp>Ask</stp>
        <stp/>
        <stp>T</stp>
        <tr r="I4" s="4"/>
      </tp>
      <tp>
        <v>2.6811000000000003</v>
        <stp/>
        <stp>ContractData</stp>
        <stp>HOEM27</stp>
        <stp>Ask</stp>
        <stp/>
        <stp>T</stp>
        <tr r="I16" s="4"/>
      </tp>
      <tp>
        <v>2.5407000000000002</v>
        <stp/>
        <stp>ContractData</stp>
        <stp>HOEM28</stp>
        <stp>Ask</stp>
        <stp/>
        <stp>T</stp>
        <tr r="I28" s="4"/>
      </tp>
      <tp t="s">
        <v/>
        <stp/>
        <stp>ContractData</stp>
        <stp>HOEM29</stp>
        <stp>Ask</stp>
        <stp/>
        <stp>T</stp>
        <tr r="I40" s="4"/>
      </tp>
      <tp t="s">
        <v/>
        <stp/>
        <stp>ContractData</stp>
        <stp>RBEN28</stp>
        <stp>Bid</stp>
        <stp/>
        <stp>T</stp>
        <tr r="H29" s="5"/>
      </tp>
      <tp t="s">
        <v/>
        <stp/>
        <stp>ContractData</stp>
        <stp>RBEN29</stp>
        <stp>Bid</stp>
        <stp/>
        <stp>T</stp>
        <tr r="H41" s="5"/>
      </tp>
      <tp t="s">
        <v/>
        <stp/>
        <stp>ContractData</stp>
        <stp>NGEM38</stp>
        <stp>Ask</stp>
        <stp/>
        <stp>T</stp>
        <tr r="I148" s="7"/>
      </tp>
      <tp t="s">
        <v/>
        <stp/>
        <stp>ContractData</stp>
        <stp>NGEM34</stp>
        <stp>Ask</stp>
        <stp/>
        <stp>T</stp>
        <tr r="I100" s="7"/>
      </tp>
      <tp t="s">
        <v/>
        <stp/>
        <stp>ContractData</stp>
        <stp>NGEM35</stp>
        <stp>Ask</stp>
        <stp/>
        <stp>T</stp>
        <tr r="I112" s="7"/>
      </tp>
      <tp t="s">
        <v/>
        <stp/>
        <stp>ContractData</stp>
        <stp>NGEM36</stp>
        <stp>Ask</stp>
        <stp/>
        <stp>T</stp>
        <tr r="I124" s="7"/>
      </tp>
      <tp t="s">
        <v/>
        <stp/>
        <stp>ContractData</stp>
        <stp>NGEM37</stp>
        <stp>Ask</stp>
        <stp/>
        <stp>T</stp>
        <tr r="I136" s="7"/>
      </tp>
      <tp t="s">
        <v/>
        <stp/>
        <stp>ContractData</stp>
        <stp>NGEM30</stp>
        <stp>Ask</stp>
        <stp/>
        <stp>T</stp>
        <tr r="I52" s="7"/>
      </tp>
      <tp t="s">
        <v/>
        <stp/>
        <stp>ContractData</stp>
        <stp>NGEM31</stp>
        <stp>Ask</stp>
        <stp/>
        <stp>T</stp>
        <tr r="I64" s="7"/>
      </tp>
      <tp t="s">
        <v/>
        <stp/>
        <stp>ContractData</stp>
        <stp>NGEM32</stp>
        <stp>Ask</stp>
        <stp/>
        <stp>T</stp>
        <tr r="I76" s="7"/>
      </tp>
      <tp t="s">
        <v/>
        <stp/>
        <stp>ContractData</stp>
        <stp>NGEM33</stp>
        <stp>Ask</stp>
        <stp/>
        <stp>T</stp>
        <tr r="I88" s="7"/>
      </tp>
      <tp t="s">
        <v/>
        <stp/>
        <stp>ContractData</stp>
        <stp>NGEM28</stp>
        <stp>Ask</stp>
        <stp/>
        <stp>T</stp>
        <tr r="I28" s="7"/>
      </tp>
      <tp t="s">
        <v/>
        <stp/>
        <stp>ContractData</stp>
        <stp>NGEM29</stp>
        <stp>Ask</stp>
        <stp/>
        <stp>T</stp>
        <tr r="I40" s="7"/>
      </tp>
      <tp>
        <v>2.859</v>
        <stp/>
        <stp>ContractData</stp>
        <stp>NGEM26</stp>
        <stp>Ask</stp>
        <stp/>
        <stp>T</stp>
        <tr r="I4" s="7"/>
      </tp>
      <tp>
        <v>3.173</v>
        <stp/>
        <stp>ContractData</stp>
        <stp>NGEM27</stp>
        <stp>Ask</stp>
        <stp/>
        <stp>T</stp>
        <tr r="I16" s="7"/>
      </tp>
      <tp>
        <v>72.180000000000007</v>
        <stp/>
        <stp>ContractData</stp>
        <stp>CLEM27</stp>
        <stp>Ask</stp>
        <stp/>
        <stp>T</stp>
        <tr r="I16" s="1"/>
      </tp>
      <tp>
        <v>87.100000000000009</v>
        <stp/>
        <stp>ContractData</stp>
        <stp>CLEM26</stp>
        <stp>Ask</stp>
        <stp/>
        <stp>T</stp>
        <tr r="I4" s="1"/>
      </tp>
      <tp t="s">
        <v/>
        <stp/>
        <stp>ContractData</stp>
        <stp>CLEM29</stp>
        <stp>Ask</stp>
        <stp/>
        <stp>T</stp>
        <tr r="I40" s="1"/>
      </tp>
      <tp>
        <v>69.62</v>
        <stp/>
        <stp>ContractData</stp>
        <stp>CLEM28</stp>
        <stp>Ask</stp>
        <stp/>
        <stp>T</stp>
        <tr r="I28" s="1"/>
      </tp>
      <tp t="s">
        <v/>
        <stp/>
        <stp>ContractData</stp>
        <stp>CLEM36</stp>
        <stp>Ask</stp>
        <stp/>
        <stp>T</stp>
        <tr r="I124" s="1"/>
      </tp>
      <tp t="s">
        <v/>
        <stp/>
        <stp>ContractData</stp>
        <stp>CLEM35</stp>
        <stp>Ask</stp>
        <stp/>
        <stp>T</stp>
        <tr r="I112" s="1"/>
      </tp>
      <tp t="s">
        <v/>
        <stp/>
        <stp>ContractData</stp>
        <stp>CLEM34</stp>
        <stp>Ask</stp>
        <stp/>
        <stp>T</stp>
        <tr r="I100" s="1"/>
      </tp>
      <tp t="s">
        <v/>
        <stp/>
        <stp>ContractData</stp>
        <stp>CLEM33</stp>
        <stp>Ask</stp>
        <stp/>
        <stp>T</stp>
        <tr r="I88" s="1"/>
      </tp>
      <tp t="s">
        <v/>
        <stp/>
        <stp>ContractData</stp>
        <stp>CLEM32</stp>
        <stp>Ask</stp>
        <stp/>
        <stp>T</stp>
        <tr r="I76" s="1"/>
      </tp>
      <tp t="s">
        <v/>
        <stp/>
        <stp>ContractData</stp>
        <stp>CLEM31</stp>
        <stp>Ask</stp>
        <stp/>
        <stp>T</stp>
        <tr r="I64" s="1"/>
      </tp>
      <tp t="s">
        <v/>
        <stp/>
        <stp>ContractData</stp>
        <stp>CLEM30</stp>
        <stp>Ask</stp>
        <stp/>
        <stp>T</stp>
        <tr r="I52" s="1"/>
      </tp>
      <tp t="s">
        <v/>
        <stp/>
        <stp>ContractData</stp>
        <stp>CLEG29</stp>
        <stp>Low</stp>
        <stp/>
        <stp>T</stp>
        <tr r="M18" s="2"/>
      </tp>
      <tp t="s">
        <v/>
        <stp/>
        <stp>ContractData</stp>
        <stp>CLEG28</stp>
        <stp>Low</stp>
        <stp/>
        <stp>T</stp>
        <tr r="M17" s="2"/>
      </tp>
      <tp t="s">
        <v/>
        <stp/>
        <stp>ContractData</stp>
        <stp>NGEG30</stp>
        <stp>Low</stp>
        <stp/>
        <stp>T</stp>
        <tr r="AA49" s="2"/>
      </tp>
      <tp t="s">
        <v/>
        <stp/>
        <stp>ContractData</stp>
        <stp>RBEJ29</stp>
        <stp>Ask</stp>
        <stp/>
        <stp>T</stp>
        <tr r="I38" s="5"/>
      </tp>
      <tp t="s">
        <v/>
        <stp/>
        <stp>ContractData</stp>
        <stp>RBEJ28</stp>
        <stp>Ask</stp>
        <stp/>
        <stp>T</stp>
        <tr r="I26" s="5"/>
      </tp>
      <tp>
        <v>2.4232</v>
        <stp/>
        <stp>ContractData</stp>
        <stp>RBEJ27</stp>
        <stp>Ask</stp>
        <stp/>
        <stp>T</stp>
        <tr r="I14" s="5"/>
      </tp>
      <tp t="s">
        <v/>
        <stp/>
        <stp>ContractData</stp>
        <stp>HOEG28</stp>
        <stp>Low</stp>
        <stp/>
        <stp>T</stp>
        <tr r="AA4" s="2"/>
      </tp>
      <tp t="s">
        <v/>
        <stp/>
        <stp>ContractData</stp>
        <stp>HOEG27</stp>
        <stp>Low</stp>
        <stp/>
        <stp>T</stp>
        <tr r="AA10" s="2"/>
      </tp>
      <tp>
        <v>2.7509000000000001</v>
        <stp/>
        <stp>ContractData</stp>
        <stp>HOEJ27</stp>
        <stp>Ask</stp>
        <stp/>
        <stp>T</stp>
        <tr r="I14" s="4"/>
      </tp>
      <tp>
        <v>2.5907</v>
        <stp/>
        <stp>ContractData</stp>
        <stp>HOEJ28</stp>
        <stp>Ask</stp>
        <stp/>
        <stp>T</stp>
        <tr r="I26" s="4"/>
      </tp>
      <tp t="s">
        <v/>
        <stp/>
        <stp>ContractData</stp>
        <stp>HOEJ29</stp>
        <stp>Ask</stp>
        <stp/>
        <stp>T</stp>
        <tr r="I38" s="4"/>
      </tp>
      <tp t="s">
        <v/>
        <stp/>
        <stp>ContractData</stp>
        <stp>NGEJ38</stp>
        <stp>Ask</stp>
        <stp/>
        <stp>T</stp>
        <tr r="I146" s="7"/>
      </tp>
      <tp t="s">
        <v/>
        <stp/>
        <stp>ContractData</stp>
        <stp>NGEJ34</stp>
        <stp>Ask</stp>
        <stp/>
        <stp>T</stp>
        <tr r="I98" s="7"/>
      </tp>
      <tp t="s">
        <v/>
        <stp/>
        <stp>ContractData</stp>
        <stp>NGEJ35</stp>
        <stp>Ask</stp>
        <stp/>
        <stp>T</stp>
        <tr r="I110" s="7"/>
      </tp>
      <tp t="s">
        <v/>
        <stp/>
        <stp>ContractData</stp>
        <stp>NGEJ36</stp>
        <stp>Ask</stp>
        <stp/>
        <stp>T</stp>
        <tr r="I122" s="7"/>
      </tp>
      <tp t="s">
        <v/>
        <stp/>
        <stp>ContractData</stp>
        <stp>NGEJ37</stp>
        <stp>Ask</stp>
        <stp/>
        <stp>T</stp>
        <tr r="I134" s="7"/>
      </tp>
      <tp t="s">
        <v/>
        <stp/>
        <stp>ContractData</stp>
        <stp>NGEJ30</stp>
        <stp>Ask</stp>
        <stp/>
        <stp>T</stp>
        <tr r="I50" s="7"/>
      </tp>
      <tp>
        <v>3.19</v>
        <stp/>
        <stp>ContractData</stp>
        <stp>NGEJ31</stp>
        <stp>Ask</stp>
        <stp/>
        <stp>T</stp>
        <tr r="I62" s="7"/>
      </tp>
      <tp t="s">
        <v/>
        <stp/>
        <stp>ContractData</stp>
        <stp>NGEJ32</stp>
        <stp>Ask</stp>
        <stp/>
        <stp>T</stp>
        <tr r="I74" s="7"/>
      </tp>
      <tp t="s">
        <v/>
        <stp/>
        <stp>ContractData</stp>
        <stp>NGEJ33</stp>
        <stp>Ask</stp>
        <stp/>
        <stp>T</stp>
        <tr r="I86" s="7"/>
      </tp>
      <tp>
        <v>3.2</v>
        <stp/>
        <stp>ContractData</stp>
        <stp>NGEJ28</stp>
        <stp>Ask</stp>
        <stp/>
        <stp>T</stp>
        <tr r="I26" s="7"/>
      </tp>
      <tp>
        <v>3.5</v>
        <stp/>
        <stp>ContractData</stp>
        <stp>NGEJ29</stp>
        <stp>Ask</stp>
        <stp/>
        <stp>T</stp>
        <tr r="I38" s="7"/>
      </tp>
      <tp>
        <v>3.0550000000000002</v>
        <stp/>
        <stp>ContractData</stp>
        <stp>NGEJ27</stp>
        <stp>Ask</stp>
        <stp/>
        <stp>T</stp>
        <tr r="I14" s="7"/>
      </tp>
      <tp>
        <v>72.75</v>
        <stp/>
        <stp>ContractData</stp>
        <stp>CLEJ27</stp>
        <stp>Ask</stp>
        <stp/>
        <stp>T</stp>
        <tr r="I14" s="1"/>
      </tp>
      <tp>
        <v>68.58</v>
        <stp/>
        <stp>ContractData</stp>
        <stp>CLEJ29</stp>
        <stp>Ask</stp>
        <stp/>
        <stp>T</stp>
        <tr r="I38" s="1"/>
      </tp>
      <tp>
        <v>70.3</v>
        <stp/>
        <stp>ContractData</stp>
        <stp>CLEJ28</stp>
        <stp>Ask</stp>
        <stp/>
        <stp>T</stp>
        <tr r="I26" s="1"/>
      </tp>
      <tp t="s">
        <v/>
        <stp/>
        <stp>ContractData</stp>
        <stp>CLEJ36</stp>
        <stp>Ask</stp>
        <stp/>
        <stp>T</stp>
        <tr r="I122" s="1"/>
      </tp>
      <tp t="s">
        <v/>
        <stp/>
        <stp>ContractData</stp>
        <stp>CLEJ35</stp>
        <stp>Ask</stp>
        <stp/>
        <stp>T</stp>
        <tr r="I110" s="1"/>
      </tp>
      <tp t="s">
        <v/>
        <stp/>
        <stp>ContractData</stp>
        <stp>CLEJ34</stp>
        <stp>Ask</stp>
        <stp/>
        <stp>T</stp>
        <tr r="I98" s="1"/>
      </tp>
      <tp t="s">
        <v/>
        <stp/>
        <stp>ContractData</stp>
        <stp>CLEJ33</stp>
        <stp>Ask</stp>
        <stp/>
        <stp>T</stp>
        <tr r="I86" s="1"/>
      </tp>
      <tp t="s">
        <v/>
        <stp/>
        <stp>ContractData</stp>
        <stp>CLEJ32</stp>
        <stp>Ask</stp>
        <stp/>
        <stp>T</stp>
        <tr r="I74" s="1"/>
      </tp>
      <tp t="s">
        <v/>
        <stp/>
        <stp>ContractData</stp>
        <stp>CLEJ31</stp>
        <stp>Ask</stp>
        <stp/>
        <stp>T</stp>
        <tr r="I62" s="1"/>
      </tp>
      <tp t="s">
        <v/>
        <stp/>
        <stp>ContractData</stp>
        <stp>CLEJ30</stp>
        <stp>Ask</stp>
        <stp/>
        <stp>T</stp>
        <tr r="I50" s="1"/>
      </tp>
      <tp>
        <v>69.989999999999995</v>
        <stp/>
        <stp>ContractData</stp>
        <stp>CLEH28</stp>
        <stp>Bid</stp>
        <stp/>
        <stp>T</stp>
        <tr r="H25" s="1"/>
      </tp>
      <tp>
        <v>67.81</v>
        <stp/>
        <stp>ContractData</stp>
        <stp>CLEH29</stp>
        <stp>Bid</stp>
        <stp/>
        <stp>T</stp>
        <tr r="H37" s="1"/>
      </tp>
      <tp>
        <v>73.09</v>
        <stp/>
        <stp>ContractData</stp>
        <stp>CLEH27</stp>
        <stp>Bid</stp>
        <stp/>
        <stp>T</stp>
        <tr r="H13" s="1"/>
      </tp>
      <tp t="s">
        <v/>
        <stp/>
        <stp>ContractData</stp>
        <stp>CLEH30</stp>
        <stp>Bid</stp>
        <stp/>
        <stp>T</stp>
        <tr r="H49" s="1"/>
      </tp>
      <tp t="s">
        <v/>
        <stp/>
        <stp>ContractData</stp>
        <stp>CLEH31</stp>
        <stp>Bid</stp>
        <stp/>
        <stp>T</stp>
        <tr r="H61" s="1"/>
      </tp>
      <tp t="s">
        <v/>
        <stp/>
        <stp>ContractData</stp>
        <stp>CLEH32</stp>
        <stp>Bid</stp>
        <stp/>
        <stp>T</stp>
        <tr r="H73" s="1"/>
      </tp>
      <tp t="s">
        <v/>
        <stp/>
        <stp>ContractData</stp>
        <stp>CLEH33</stp>
        <stp>Bid</stp>
        <stp/>
        <stp>T</stp>
        <tr r="H85" s="1"/>
      </tp>
      <tp t="s">
        <v/>
        <stp/>
        <stp>ContractData</stp>
        <stp>CLEH34</stp>
        <stp>Bid</stp>
        <stp/>
        <stp>T</stp>
        <tr r="H97" s="1"/>
      </tp>
      <tp t="s">
        <v/>
        <stp/>
        <stp>ContractData</stp>
        <stp>CLEH35</stp>
        <stp>Bid</stp>
        <stp/>
        <stp>T</stp>
        <tr r="H109" s="1"/>
      </tp>
      <tp t="s">
        <v/>
        <stp/>
        <stp>ContractData</stp>
        <stp>CLEH36</stp>
        <stp>Bid</stp>
        <stp/>
        <stp>T</stp>
        <tr r="H121" s="1"/>
      </tp>
      <tp>
        <v>73.41</v>
        <stp/>
        <stp>ContractData</stp>
        <stp>CLEF27</stp>
        <stp>Low</stp>
        <stp/>
        <stp>T</stp>
        <tr r="M3" s="2"/>
      </tp>
      <tp t="s">
        <v/>
        <stp/>
        <stp>ContractData</stp>
        <stp>RBEK29</stp>
        <stp>Ask</stp>
        <stp/>
        <stp>T</stp>
        <tr r="I39" s="5"/>
      </tp>
      <tp t="s">
        <v/>
        <stp/>
        <stp>ContractData</stp>
        <stp>RBEK28</stp>
        <stp>Ask</stp>
        <stp/>
        <stp>T</stp>
        <tr r="I27" s="5"/>
      </tp>
      <tp t="s">
        <v/>
        <stp/>
        <stp>ContractData</stp>
        <stp>HOEH29</stp>
        <stp>Bid</stp>
        <stp/>
        <stp>T</stp>
        <tr r="H37" s="4"/>
      </tp>
      <tp>
        <v>2.5392000000000001</v>
        <stp/>
        <stp>ContractData</stp>
        <stp>HOEH28</stp>
        <stp>Bid</stp>
        <stp/>
        <stp>T</stp>
        <tr r="H25" s="4"/>
      </tp>
      <tp>
        <v>2.8031000000000001</v>
        <stp/>
        <stp>ContractData</stp>
        <stp>HOEH27</stp>
        <stp>Bid</stp>
        <stp/>
        <stp>T</stp>
        <tr r="H13" s="4"/>
      </tp>
      <tp>
        <v>2.7040000000000002</v>
        <stp/>
        <stp>ContractData</stp>
        <stp>RBEK27</stp>
        <stp>Ask</stp>
        <stp/>
        <stp>T</stp>
        <tr r="I15" s="5"/>
      </tp>
      <tp>
        <v>3.1018000000000003</v>
        <stp/>
        <stp>ContractData</stp>
        <stp>RBEK26</stp>
        <stp>Ask</stp>
        <stp/>
        <stp>T</stp>
        <tr r="I3" s="5"/>
      </tp>
      <tp>
        <v>4.649</v>
        <stp/>
        <stp>ContractData</stp>
        <stp>NGEF27</stp>
        <stp>Low</stp>
        <stp/>
        <stp>T</stp>
        <tr r="AA31" s="2"/>
      </tp>
      <tp>
        <v>4.8079999999999998</v>
        <stp/>
        <stp>ContractData</stp>
        <stp>NGEF28</stp>
        <stp>Low</stp>
        <stp/>
        <stp>T</stp>
        <tr r="AA32" s="2"/>
      </tp>
      <tp t="s">
        <v/>
        <stp/>
        <stp>ContractData</stp>
        <stp>NGEF29</stp>
        <stp>Low</stp>
        <stp/>
        <stp>T</stp>
        <tr r="AA33" s="2"/>
      </tp>
      <tp t="s">
        <v/>
        <stp/>
        <stp>ContractData</stp>
        <stp>NGEH33</stp>
        <stp>Bid</stp>
        <stp/>
        <stp>T</stp>
        <tr r="H85" s="7"/>
      </tp>
      <tp t="s">
        <v/>
        <stp/>
        <stp>ContractData</stp>
        <stp>NGEH32</stp>
        <stp>Bid</stp>
        <stp/>
        <stp>T</stp>
        <tr r="H73" s="7"/>
      </tp>
      <tp t="s">
        <v/>
        <stp/>
        <stp>ContractData</stp>
        <stp>NGEH31</stp>
        <stp>Bid</stp>
        <stp/>
        <stp>T</stp>
        <tr r="H61" s="7"/>
      </tp>
      <tp t="s">
        <v/>
        <stp/>
        <stp>ContractData</stp>
        <stp>NGEH30</stp>
        <stp>Bid</stp>
        <stp/>
        <stp>T</stp>
        <tr r="H49" s="7"/>
      </tp>
      <tp t="s">
        <v/>
        <stp/>
        <stp>ContractData</stp>
        <stp>NGEH37</stp>
        <stp>Bid</stp>
        <stp/>
        <stp>T</stp>
        <tr r="H133" s="7"/>
      </tp>
      <tp t="s">
        <v/>
        <stp/>
        <stp>ContractData</stp>
        <stp>NGEH36</stp>
        <stp>Bid</stp>
        <stp/>
        <stp>T</stp>
        <tr r="H121" s="7"/>
      </tp>
      <tp t="s">
        <v/>
        <stp/>
        <stp>ContractData</stp>
        <stp>NGEH35</stp>
        <stp>Bid</stp>
        <stp/>
        <stp>T</stp>
        <tr r="H109" s="7"/>
      </tp>
      <tp t="s">
        <v/>
        <stp/>
        <stp>ContractData</stp>
        <stp>NGEH34</stp>
        <stp>Bid</stp>
        <stp/>
        <stp>T</stp>
        <tr r="H97" s="7"/>
      </tp>
      <tp t="s">
        <v/>
        <stp/>
        <stp>ContractData</stp>
        <stp>NGEH38</stp>
        <stp>Bid</stp>
        <stp/>
        <stp>T</stp>
        <tr r="H145" s="7"/>
      </tp>
      <tp>
        <v>3.3149999999999999</v>
        <stp/>
        <stp>ContractData</stp>
        <stp>NGEH27</stp>
        <stp>Bid</stp>
        <stp/>
        <stp>T</stp>
        <tr r="H13" s="7"/>
      </tp>
      <tp t="s">
        <v/>
        <stp/>
        <stp>ContractData</stp>
        <stp>NGEH29</stp>
        <stp>Bid</stp>
        <stp/>
        <stp>T</stp>
        <tr r="H37" s="7"/>
      </tp>
      <tp>
        <v>3.4780000000000002</v>
        <stp/>
        <stp>ContractData</stp>
        <stp>NGEH28</stp>
        <stp>Bid</stp>
        <stp/>
        <stp>T</stp>
        <tr r="H25" s="7"/>
      </tp>
      <tp>
        <v>2.2202999999999999</v>
        <stp/>
        <stp>ContractData</stp>
        <stp>RBEH27</stp>
        <stp>Bid</stp>
        <stp/>
        <stp>T</stp>
        <tr r="H13" s="5"/>
      </tp>
      <tp>
        <v>3.5537000000000001</v>
        <stp/>
        <stp>ContractData</stp>
        <stp>HOEK26</stp>
        <stp>Ask</stp>
        <stp/>
        <stp>T</stp>
        <tr r="I3" s="4"/>
      </tp>
      <tp>
        <v>2.7265999999999999</v>
        <stp/>
        <stp>ContractData</stp>
        <stp>HOEK27</stp>
        <stp>Ask</stp>
        <stp/>
        <stp>T</stp>
        <tr r="I15" s="4"/>
      </tp>
      <tp>
        <v>2.5872000000000002</v>
        <stp/>
        <stp>ContractData</stp>
        <stp>HOEK28</stp>
        <stp>Ask</stp>
        <stp/>
        <stp>T</stp>
        <tr r="I27" s="4"/>
      </tp>
      <tp t="s">
        <v/>
        <stp/>
        <stp>ContractData</stp>
        <stp>HOEK29</stp>
        <stp>Ask</stp>
        <stp/>
        <stp>T</stp>
        <tr r="I39" s="4"/>
      </tp>
      <tp>
        <v>1.7000000000000002</v>
        <stp/>
        <stp>ContractData</stp>
        <stp>RBEH28</stp>
        <stp>Bid</stp>
        <stp/>
        <stp>T</stp>
        <tr r="H25" s="5"/>
      </tp>
      <tp>
        <v>1.7000000000000002</v>
        <stp/>
        <stp>ContractData</stp>
        <stp>RBEH29</stp>
        <stp>Bid</stp>
        <stp/>
        <stp>T</stp>
        <tr r="H37" s="5"/>
      </tp>
      <tp t="s">
        <v/>
        <stp/>
        <stp>ContractData</stp>
        <stp>NGEK38</stp>
        <stp>Ask</stp>
        <stp/>
        <stp>T</stp>
        <tr r="I147" s="7"/>
      </tp>
      <tp t="s">
        <v/>
        <stp/>
        <stp>ContractData</stp>
        <stp>NGEK34</stp>
        <stp>Ask</stp>
        <stp/>
        <stp>T</stp>
        <tr r="I99" s="7"/>
      </tp>
      <tp t="s">
        <v/>
        <stp/>
        <stp>ContractData</stp>
        <stp>NGEK35</stp>
        <stp>Ask</stp>
        <stp/>
        <stp>T</stp>
        <tr r="I111" s="7"/>
      </tp>
      <tp t="s">
        <v/>
        <stp/>
        <stp>ContractData</stp>
        <stp>NGEK36</stp>
        <stp>Ask</stp>
        <stp/>
        <stp>T</stp>
        <tr r="I123" s="7"/>
      </tp>
      <tp t="s">
        <v/>
        <stp/>
        <stp>ContractData</stp>
        <stp>NGEK37</stp>
        <stp>Ask</stp>
        <stp/>
        <stp>T</stp>
        <tr r="I135" s="7"/>
      </tp>
      <tp>
        <v>3.5</v>
        <stp/>
        <stp>ContractData</stp>
        <stp>NGEK30</stp>
        <stp>Ask</stp>
        <stp/>
        <stp>T</stp>
        <tr r="I51" s="7"/>
      </tp>
      <tp t="s">
        <v/>
        <stp/>
        <stp>ContractData</stp>
        <stp>NGEK31</stp>
        <stp>Ask</stp>
        <stp/>
        <stp>T</stp>
        <tr r="I63" s="7"/>
      </tp>
      <tp t="s">
        <v/>
        <stp/>
        <stp>ContractData</stp>
        <stp>NGEK32</stp>
        <stp>Ask</stp>
        <stp/>
        <stp>T</stp>
        <tr r="I75" s="7"/>
      </tp>
      <tp t="s">
        <v/>
        <stp/>
        <stp>ContractData</stp>
        <stp>NGEK33</stp>
        <stp>Ask</stp>
        <stp/>
        <stp>T</stp>
        <tr r="I87" s="7"/>
      </tp>
      <tp>
        <v>3.2080000000000002</v>
        <stp/>
        <stp>ContractData</stp>
        <stp>NGEK28</stp>
        <stp>Ask</stp>
        <stp/>
        <stp>T</stp>
        <tr r="I27" s="7"/>
      </tp>
      <tp>
        <v>3.1150000000000002</v>
        <stp/>
        <stp>ContractData</stp>
        <stp>NGEK29</stp>
        <stp>Ask</stp>
        <stp/>
        <stp>T</stp>
        <tr r="I39" s="7"/>
      </tp>
      <tp>
        <v>2.7240000000000002</v>
        <stp/>
        <stp>ContractData</stp>
        <stp>NGEK26</stp>
        <stp>Ask</stp>
        <stp/>
        <stp>T</stp>
        <tr r="I3" s="7"/>
      </tp>
      <tp>
        <v>3.0380000000000003</v>
        <stp/>
        <stp>ContractData</stp>
        <stp>NGEK27</stp>
        <stp>Ask</stp>
        <stp/>
        <stp>T</stp>
        <tr r="I15" s="7"/>
      </tp>
      <tp>
        <v>72.930000000000007</v>
        <stp/>
        <stp>ContractData</stp>
        <stp>CLEK27</stp>
        <stp>Ask</stp>
        <stp/>
        <stp>T</stp>
        <tr r="I15" s="1"/>
      </tp>
      <tp>
        <v>88.43</v>
        <stp/>
        <stp>ContractData</stp>
        <stp>CLEK26</stp>
        <stp>Ask</stp>
        <stp/>
        <stp>T</stp>
        <tr r="I3" s="1"/>
      </tp>
      <tp>
        <v>68.37</v>
        <stp/>
        <stp>ContractData</stp>
        <stp>CLEK29</stp>
        <stp>Ask</stp>
        <stp/>
        <stp>T</stp>
        <tr r="I39" s="1"/>
      </tp>
      <tp>
        <v>70.23</v>
        <stp/>
        <stp>ContractData</stp>
        <stp>CLEK28</stp>
        <stp>Ask</stp>
        <stp/>
        <stp>T</stp>
        <tr r="I27" s="1"/>
      </tp>
      <tp t="s">
        <v/>
        <stp/>
        <stp>ContractData</stp>
        <stp>CLEK36</stp>
        <stp>Ask</stp>
        <stp/>
        <stp>T</stp>
        <tr r="I123" s="1"/>
      </tp>
      <tp t="s">
        <v/>
        <stp/>
        <stp>ContractData</stp>
        <stp>CLEK35</stp>
        <stp>Ask</stp>
        <stp/>
        <stp>T</stp>
        <tr r="I111" s="1"/>
      </tp>
      <tp t="s">
        <v/>
        <stp/>
        <stp>ContractData</stp>
        <stp>CLEK34</stp>
        <stp>Ask</stp>
        <stp/>
        <stp>T</stp>
        <tr r="I99" s="1"/>
      </tp>
      <tp t="s">
        <v/>
        <stp/>
        <stp>ContractData</stp>
        <stp>CLEK33</stp>
        <stp>Ask</stp>
        <stp/>
        <stp>T</stp>
        <tr r="I87" s="1"/>
      </tp>
      <tp t="s">
        <v/>
        <stp/>
        <stp>ContractData</stp>
        <stp>CLEK32</stp>
        <stp>Ask</stp>
        <stp/>
        <stp>T</stp>
        <tr r="I75" s="1"/>
      </tp>
      <tp t="s">
        <v/>
        <stp/>
        <stp>ContractData</stp>
        <stp>CLEK31</stp>
        <stp>Ask</stp>
        <stp/>
        <stp>T</stp>
        <tr r="I63" s="1"/>
      </tp>
      <tp t="s">
        <v/>
        <stp/>
        <stp>ContractData</stp>
        <stp>CLEK30</stp>
        <stp>Ask</stp>
        <stp/>
        <stp>T</stp>
        <tr r="I51" s="1"/>
      </tp>
      <tp>
        <v>69.260000000000005</v>
        <stp/>
        <stp>ContractData</stp>
        <stp>CLEK28</stp>
        <stp>Bid</stp>
        <stp/>
        <stp>T</stp>
        <tr r="H27" s="1"/>
      </tp>
      <tp>
        <v>67.06</v>
        <stp/>
        <stp>ContractData</stp>
        <stp>CLEK29</stp>
        <stp>Bid</stp>
        <stp/>
        <stp>T</stp>
        <tr r="H39" s="1"/>
      </tp>
      <tp>
        <v>88.4</v>
        <stp/>
        <stp>ContractData</stp>
        <stp>CLEK26</stp>
        <stp>Bid</stp>
        <stp/>
        <stp>T</stp>
        <tr r="H3" s="1"/>
      </tp>
      <tp>
        <v>72.02</v>
        <stp/>
        <stp>ContractData</stp>
        <stp>CLEK27</stp>
        <stp>Bid</stp>
        <stp/>
        <stp>T</stp>
        <tr r="H15" s="1"/>
      </tp>
      <tp t="s">
        <v/>
        <stp/>
        <stp>ContractData</stp>
        <stp>CLEK30</stp>
        <stp>Bid</stp>
        <stp/>
        <stp>T</stp>
        <tr r="H51" s="1"/>
      </tp>
      <tp t="s">
        <v/>
        <stp/>
        <stp>ContractData</stp>
        <stp>CLEK31</stp>
        <stp>Bid</stp>
        <stp/>
        <stp>T</stp>
        <tr r="H63" s="1"/>
      </tp>
      <tp t="s">
        <v/>
        <stp/>
        <stp>ContractData</stp>
        <stp>CLEK32</stp>
        <stp>Bid</stp>
        <stp/>
        <stp>T</stp>
        <tr r="H75" s="1"/>
      </tp>
      <tp>
        <v>56.2</v>
        <stp/>
        <stp>ContractData</stp>
        <stp>CLEK33</stp>
        <stp>Bid</stp>
        <stp/>
        <stp>T</stp>
        <tr r="H87" s="1"/>
      </tp>
      <tp t="s">
        <v/>
        <stp/>
        <stp>ContractData</stp>
        <stp>CLEK34</stp>
        <stp>Bid</stp>
        <stp/>
        <stp>T</stp>
        <tr r="H99" s="1"/>
      </tp>
      <tp t="s">
        <v/>
        <stp/>
        <stp>ContractData</stp>
        <stp>CLEK35</stp>
        <stp>Bid</stp>
        <stp/>
        <stp>T</stp>
        <tr r="H111" s="1"/>
      </tp>
      <tp t="s">
        <v/>
        <stp/>
        <stp>ContractData</stp>
        <stp>CLEK36</stp>
        <stp>Bid</stp>
        <stp/>
        <stp>T</stp>
        <tr r="H123" s="1"/>
      </tp>
      <tp t="s">
        <v/>
        <stp/>
        <stp>ContractData</stp>
        <stp>RBEH29</stp>
        <stp>Ask</stp>
        <stp/>
        <stp>T</stp>
        <tr r="I37" s="5"/>
      </tp>
      <tp t="s">
        <v/>
        <stp/>
        <stp>ContractData</stp>
        <stp>RBEH28</stp>
        <stp>Ask</stp>
        <stp/>
        <stp>T</stp>
        <tr r="I25" s="5"/>
      </tp>
      <tp t="s">
        <v/>
        <stp/>
        <stp>ContractData</stp>
        <stp>HOEK29</stp>
        <stp>Bid</stp>
        <stp/>
        <stp>T</stp>
        <tr r="H39" s="4"/>
      </tp>
      <tp>
        <v>2.4925999999999999</v>
        <stp/>
        <stp>ContractData</stp>
        <stp>HOEK28</stp>
        <stp>Bid</stp>
        <stp/>
        <stp>T</stp>
        <tr r="H27" s="4"/>
      </tp>
      <tp>
        <v>2.6857000000000002</v>
        <stp/>
        <stp>ContractData</stp>
        <stp>HOEK27</stp>
        <stp>Bid</stp>
        <stp/>
        <stp>T</stp>
        <tr r="H15" s="4"/>
      </tp>
      <tp>
        <v>3.5508000000000002</v>
        <stp/>
        <stp>ContractData</stp>
        <stp>HOEK26</stp>
        <stp>Bid</stp>
        <stp/>
        <stp>T</stp>
        <tr r="H3" s="4"/>
      </tp>
      <tp>
        <v>2.2240000000000002</v>
        <stp/>
        <stp>ContractData</stp>
        <stp>RBEH27</stp>
        <stp>Ask</stp>
        <stp/>
        <stp>T</stp>
        <tr r="I13" s="5"/>
      </tp>
      <tp t="s">
        <v/>
        <stp/>
        <stp>ContractData</stp>
        <stp>NGEK33</stp>
        <stp>Bid</stp>
        <stp/>
        <stp>T</stp>
        <tr r="H87" s="7"/>
      </tp>
      <tp>
        <v>2.7</v>
        <stp/>
        <stp>ContractData</stp>
        <stp>NGEK32</stp>
        <stp>Bid</stp>
        <stp/>
        <stp>T</stp>
        <tr r="H75" s="7"/>
      </tp>
      <tp t="s">
        <v/>
        <stp/>
        <stp>ContractData</stp>
        <stp>NGEK31</stp>
        <stp>Bid</stp>
        <stp/>
        <stp>T</stp>
        <tr r="H63" s="7"/>
      </tp>
      <tp t="s">
        <v/>
        <stp/>
        <stp>ContractData</stp>
        <stp>NGEK30</stp>
        <stp>Bid</stp>
        <stp/>
        <stp>T</stp>
        <tr r="H51" s="7"/>
      </tp>
      <tp t="s">
        <v/>
        <stp/>
        <stp>ContractData</stp>
        <stp>NGEK37</stp>
        <stp>Bid</stp>
        <stp/>
        <stp>T</stp>
        <tr r="H135" s="7"/>
      </tp>
      <tp t="s">
        <v/>
        <stp/>
        <stp>ContractData</stp>
        <stp>NGEK36</stp>
        <stp>Bid</stp>
        <stp/>
        <stp>T</stp>
        <tr r="H123" s="7"/>
      </tp>
      <tp t="s">
        <v/>
        <stp/>
        <stp>ContractData</stp>
        <stp>NGEK35</stp>
        <stp>Bid</stp>
        <stp/>
        <stp>T</stp>
        <tr r="H111" s="7"/>
      </tp>
      <tp t="s">
        <v/>
        <stp/>
        <stp>ContractData</stp>
        <stp>NGEK34</stp>
        <stp>Bid</stp>
        <stp/>
        <stp>T</stp>
        <tr r="H99" s="7"/>
      </tp>
      <tp t="s">
        <v/>
        <stp/>
        <stp>ContractData</stp>
        <stp>NGEK38</stp>
        <stp>Bid</stp>
        <stp/>
        <stp>T</stp>
        <tr r="H147" s="7"/>
      </tp>
      <tp>
        <v>3.036</v>
        <stp/>
        <stp>ContractData</stp>
        <stp>NGEK27</stp>
        <stp>Bid</stp>
        <stp/>
        <stp>T</stp>
        <tr r="H15" s="7"/>
      </tp>
      <tp>
        <v>2.722</v>
        <stp/>
        <stp>ContractData</stp>
        <stp>NGEK26</stp>
        <stp>Bid</stp>
        <stp/>
        <stp>T</stp>
        <tr r="H3" s="7"/>
      </tp>
      <tp>
        <v>3.0350000000000001</v>
        <stp/>
        <stp>ContractData</stp>
        <stp>NGEK29</stp>
        <stp>Bid</stp>
        <stp/>
        <stp>T</stp>
        <tr r="H39" s="7"/>
      </tp>
      <tp>
        <v>3.1259999999999999</v>
        <stp/>
        <stp>ContractData</stp>
        <stp>NGEK28</stp>
        <stp>Bid</stp>
        <stp/>
        <stp>T</stp>
        <tr r="H27" s="7"/>
      </tp>
      <tp>
        <v>3.1004</v>
        <stp/>
        <stp>ContractData</stp>
        <stp>RBEK26</stp>
        <stp>Bid</stp>
        <stp/>
        <stp>T</stp>
        <tr r="H3" s="5"/>
      </tp>
      <tp>
        <v>1.8476000000000001</v>
        <stp/>
        <stp>ContractData</stp>
        <stp>RBEK27</stp>
        <stp>Bid</stp>
        <stp/>
        <stp>T</stp>
        <tr r="H15" s="5"/>
      </tp>
      <tp>
        <v>2.8069000000000002</v>
        <stp/>
        <stp>ContractData</stp>
        <stp>HOEH27</stp>
        <stp>Ask</stp>
        <stp/>
        <stp>T</stp>
        <tr r="I13" s="4"/>
      </tp>
      <tp>
        <v>2.6006</v>
        <stp/>
        <stp>ContractData</stp>
        <stp>HOEH28</stp>
        <stp>Ask</stp>
        <stp/>
        <stp>T</stp>
        <tr r="I25" s="4"/>
      </tp>
      <tp t="s">
        <v/>
        <stp/>
        <stp>ContractData</stp>
        <stp>HOEH29</stp>
        <stp>Ask</stp>
        <stp/>
        <stp>T</stp>
        <tr r="I37" s="4"/>
      </tp>
      <tp t="s">
        <v/>
        <stp/>
        <stp>ContractData</stp>
        <stp>RBEK28</stp>
        <stp>Bid</stp>
        <stp/>
        <stp>T</stp>
        <tr r="H27" s="5"/>
      </tp>
      <tp t="s">
        <v/>
        <stp/>
        <stp>ContractData</stp>
        <stp>RBEK29</stp>
        <stp>Bid</stp>
        <stp/>
        <stp>T</stp>
        <tr r="H39" s="5"/>
      </tp>
      <tp t="s">
        <v/>
        <stp/>
        <stp>ContractData</stp>
        <stp>NGEH38</stp>
        <stp>Ask</stp>
        <stp/>
        <stp>T</stp>
        <tr r="I145" s="7"/>
      </tp>
      <tp t="s">
        <v/>
        <stp/>
        <stp>ContractData</stp>
        <stp>NGEH34</stp>
        <stp>Ask</stp>
        <stp/>
        <stp>T</stp>
        <tr r="I97" s="7"/>
      </tp>
      <tp t="s">
        <v/>
        <stp/>
        <stp>ContractData</stp>
        <stp>NGEH35</stp>
        <stp>Ask</stp>
        <stp/>
        <stp>T</stp>
        <tr r="I109" s="7"/>
      </tp>
      <tp t="s">
        <v/>
        <stp/>
        <stp>ContractData</stp>
        <stp>NGEH36</stp>
        <stp>Ask</stp>
        <stp/>
        <stp>T</stp>
        <tr r="I121" s="7"/>
      </tp>
      <tp t="s">
        <v/>
        <stp/>
        <stp>ContractData</stp>
        <stp>NGEH37</stp>
        <stp>Ask</stp>
        <stp/>
        <stp>T</stp>
        <tr r="I133" s="7"/>
      </tp>
      <tp t="s">
        <v/>
        <stp/>
        <stp>ContractData</stp>
        <stp>NGEH30</stp>
        <stp>Ask</stp>
        <stp/>
        <stp>T</stp>
        <tr r="I49" s="7"/>
      </tp>
      <tp t="s">
        <v/>
        <stp/>
        <stp>ContractData</stp>
        <stp>NGEH31</stp>
        <stp>Ask</stp>
        <stp/>
        <stp>T</stp>
        <tr r="I61" s="7"/>
      </tp>
      <tp t="s">
        <v/>
        <stp/>
        <stp>ContractData</stp>
        <stp>NGEH32</stp>
        <stp>Ask</stp>
        <stp/>
        <stp>T</stp>
        <tr r="I73" s="7"/>
      </tp>
      <tp t="s">
        <v/>
        <stp/>
        <stp>ContractData</stp>
        <stp>NGEH33</stp>
        <stp>Ask</stp>
        <stp/>
        <stp>T</stp>
        <tr r="I85" s="7"/>
      </tp>
      <tp>
        <v>3.5140000000000002</v>
        <stp/>
        <stp>ContractData</stp>
        <stp>NGEH28</stp>
        <stp>Ask</stp>
        <stp/>
        <stp>T</stp>
        <tr r="I25" s="7"/>
      </tp>
      <tp t="s">
        <v/>
        <stp/>
        <stp>ContractData</stp>
        <stp>NGEH29</stp>
        <stp>Ask</stp>
        <stp/>
        <stp>T</stp>
        <tr r="I37" s="7"/>
      </tp>
      <tp>
        <v>3.3180000000000001</v>
        <stp/>
        <stp>ContractData</stp>
        <stp>NGEH27</stp>
        <stp>Ask</stp>
        <stp/>
        <stp>T</stp>
        <tr r="I13" s="7"/>
      </tp>
      <tp>
        <v>73.13</v>
        <stp/>
        <stp>ContractData</stp>
        <stp>CLEH27</stp>
        <stp>Ask</stp>
        <stp/>
        <stp>T</stp>
        <tr r="I13" s="1"/>
      </tp>
      <tp>
        <v>68.290000000000006</v>
        <stp/>
        <stp>ContractData</stp>
        <stp>CLEH29</stp>
        <stp>Ask</stp>
        <stp/>
        <stp>T</stp>
        <tr r="I37" s="1"/>
      </tp>
      <tp>
        <v>70.260000000000005</v>
        <stp/>
        <stp>ContractData</stp>
        <stp>CLEH28</stp>
        <stp>Ask</stp>
        <stp/>
        <stp>T</stp>
        <tr r="I25" s="1"/>
      </tp>
      <tp t="s">
        <v/>
        <stp/>
        <stp>ContractData</stp>
        <stp>CLEH36</stp>
        <stp>Ask</stp>
        <stp/>
        <stp>T</stp>
        <tr r="I121" s="1"/>
      </tp>
      <tp t="s">
        <v/>
        <stp/>
        <stp>ContractData</stp>
        <stp>CLEH35</stp>
        <stp>Ask</stp>
        <stp/>
        <stp>T</stp>
        <tr r="I109" s="1"/>
      </tp>
      <tp t="s">
        <v/>
        <stp/>
        <stp>ContractData</stp>
        <stp>CLEH34</stp>
        <stp>Ask</stp>
        <stp/>
        <stp>T</stp>
        <tr r="I97" s="1"/>
      </tp>
      <tp t="s">
        <v/>
        <stp/>
        <stp>ContractData</stp>
        <stp>CLEH33</stp>
        <stp>Ask</stp>
        <stp/>
        <stp>T</stp>
        <tr r="I85" s="1"/>
      </tp>
      <tp t="s">
        <v/>
        <stp/>
        <stp>ContractData</stp>
        <stp>CLEH32</stp>
        <stp>Ask</stp>
        <stp/>
        <stp>T</stp>
        <tr r="I73" s="1"/>
      </tp>
      <tp t="s">
        <v/>
        <stp/>
        <stp>ContractData</stp>
        <stp>CLEH31</stp>
        <stp>Ask</stp>
        <stp/>
        <stp>T</stp>
        <tr r="I61" s="1"/>
      </tp>
      <tp t="s">
        <v/>
        <stp/>
        <stp>ContractData</stp>
        <stp>CLEH30</stp>
        <stp>Ask</stp>
        <stp/>
        <stp>T</stp>
        <tr r="I49" s="1"/>
      </tp>
      <tp>
        <v>69.489999999999995</v>
        <stp/>
        <stp>ContractData</stp>
        <stp>CLEJ28</stp>
        <stp>Bid</stp>
        <stp/>
        <stp>T</stp>
        <tr r="H26" s="1"/>
      </tp>
      <tp>
        <v>67.150000000000006</v>
        <stp/>
        <stp>ContractData</stp>
        <stp>CLEJ29</stp>
        <stp>Bid</stp>
        <stp/>
        <stp>T</stp>
        <tr r="H38" s="1"/>
      </tp>
      <tp>
        <v>72.710000000000008</v>
        <stp/>
        <stp>ContractData</stp>
        <stp>CLEJ27</stp>
        <stp>Bid</stp>
        <stp/>
        <stp>T</stp>
        <tr r="H14" s="1"/>
      </tp>
      <tp t="s">
        <v/>
        <stp/>
        <stp>ContractData</stp>
        <stp>CLEJ30</stp>
        <stp>Bid</stp>
        <stp/>
        <stp>T</stp>
        <tr r="H50" s="1"/>
      </tp>
      <tp t="s">
        <v/>
        <stp/>
        <stp>ContractData</stp>
        <stp>CLEJ31</stp>
        <stp>Bid</stp>
        <stp/>
        <stp>T</stp>
        <tr r="H62" s="1"/>
      </tp>
      <tp t="s">
        <v/>
        <stp/>
        <stp>ContractData</stp>
        <stp>CLEJ32</stp>
        <stp>Bid</stp>
        <stp/>
        <stp>T</stp>
        <tr r="H74" s="1"/>
      </tp>
      <tp t="s">
        <v/>
        <stp/>
        <stp>ContractData</stp>
        <stp>CLEJ33</stp>
        <stp>Bid</stp>
        <stp/>
        <stp>T</stp>
        <tr r="H86" s="1"/>
      </tp>
      <tp>
        <v>56</v>
        <stp/>
        <stp>ContractData</stp>
        <stp>CLEJ34</stp>
        <stp>Bid</stp>
        <stp/>
        <stp>T</stp>
        <tr r="H98" s="1"/>
      </tp>
      <tp t="s">
        <v/>
        <stp/>
        <stp>ContractData</stp>
        <stp>CLEJ35</stp>
        <stp>Bid</stp>
        <stp/>
        <stp>T</stp>
        <tr r="H110" s="1"/>
      </tp>
      <tp t="s">
        <v/>
        <stp/>
        <stp>ContractData</stp>
        <stp>CLEJ36</stp>
        <stp>Bid</stp>
        <stp/>
        <stp>T</stp>
        <tr r="H122" s="1"/>
      </tp>
      <tp t="s">
        <v/>
        <stp/>
        <stp>ContractData</stp>
        <stp>HOEJ29</stp>
        <stp>Bid</stp>
        <stp/>
        <stp>T</stp>
        <tr r="H38" s="4"/>
      </tp>
      <tp>
        <v>2.5112000000000001</v>
        <stp/>
        <stp>ContractData</stp>
        <stp>HOEJ28</stp>
        <stp>Bid</stp>
        <stp/>
        <stp>T</stp>
        <tr r="H26" s="4"/>
      </tp>
      <tp>
        <v>2.7450000000000001</v>
        <stp/>
        <stp>ContractData</stp>
        <stp>HOEJ27</stp>
        <stp>Bid</stp>
        <stp/>
        <stp>T</stp>
        <tr r="H14" s="4"/>
      </tp>
      <tp>
        <v>2.8000000000000003</v>
        <stp/>
        <stp>ContractData</stp>
        <stp>NGEJ33</stp>
        <stp>Bid</stp>
        <stp/>
        <stp>T</stp>
        <tr r="H86" s="7"/>
      </tp>
      <tp t="s">
        <v/>
        <stp/>
        <stp>ContractData</stp>
        <stp>NGEJ32</stp>
        <stp>Bid</stp>
        <stp/>
        <stp>T</stp>
        <tr r="H74" s="7"/>
      </tp>
      <tp>
        <v>2.82</v>
        <stp/>
        <stp>ContractData</stp>
        <stp>NGEJ31</stp>
        <stp>Bid</stp>
        <stp/>
        <stp>T</stp>
        <tr r="H62" s="7"/>
      </tp>
      <tp>
        <v>2.9260000000000002</v>
        <stp/>
        <stp>ContractData</stp>
        <stp>NGEJ30</stp>
        <stp>Bid</stp>
        <stp/>
        <stp>T</stp>
        <tr r="H50" s="7"/>
      </tp>
      <tp t="s">
        <v/>
        <stp/>
        <stp>ContractData</stp>
        <stp>NGEJ37</stp>
        <stp>Bid</stp>
        <stp/>
        <stp>T</stp>
        <tr r="H134" s="7"/>
      </tp>
      <tp t="s">
        <v/>
        <stp/>
        <stp>ContractData</stp>
        <stp>NGEJ36</stp>
        <stp>Bid</stp>
        <stp/>
        <stp>T</stp>
        <tr r="H122" s="7"/>
      </tp>
      <tp t="s">
        <v/>
        <stp/>
        <stp>ContractData</stp>
        <stp>NGEJ35</stp>
        <stp>Bid</stp>
        <stp/>
        <stp>T</stp>
        <tr r="H110" s="7"/>
      </tp>
      <tp t="s">
        <v/>
        <stp/>
        <stp>ContractData</stp>
        <stp>NGEJ34</stp>
        <stp>Bid</stp>
        <stp/>
        <stp>T</stp>
        <tr r="H98" s="7"/>
      </tp>
      <tp t="s">
        <v/>
        <stp/>
        <stp>ContractData</stp>
        <stp>NGEJ38</stp>
        <stp>Bid</stp>
        <stp/>
        <stp>T</stp>
        <tr r="H146" s="7"/>
      </tp>
      <tp>
        <v>3.0529999999999999</v>
        <stp/>
        <stp>ContractData</stp>
        <stp>NGEJ27</stp>
        <stp>Bid</stp>
        <stp/>
        <stp>T</stp>
        <tr r="H14" s="7"/>
      </tp>
      <tp>
        <v>3.0710000000000002</v>
        <stp/>
        <stp>ContractData</stp>
        <stp>NGEJ29</stp>
        <stp>Bid</stp>
        <stp/>
        <stp>T</stp>
        <tr r="H38" s="7"/>
      </tp>
      <tp>
        <v>3.1619999999999999</v>
        <stp/>
        <stp>ContractData</stp>
        <stp>NGEJ28</stp>
        <stp>Bid</stp>
        <stp/>
        <stp>T</stp>
        <tr r="H26" s="7"/>
      </tp>
      <tp>
        <v>2.4157999999999999</v>
        <stp/>
        <stp>ContractData</stp>
        <stp>RBEJ27</stp>
        <stp>Bid</stp>
        <stp/>
        <stp>T</stp>
        <tr r="H14" s="5"/>
      </tp>
      <tp>
        <v>1.9000000000000001</v>
        <stp/>
        <stp>ContractData</stp>
        <stp>RBEJ28</stp>
        <stp>Bid</stp>
        <stp/>
        <stp>T</stp>
        <tr r="H26" s="5"/>
      </tp>
      <tp>
        <v>1.9000000000000001</v>
        <stp/>
        <stp>ContractData</stp>
        <stp>RBEJ29</stp>
        <stp>Bid</stp>
        <stp/>
        <stp>T</stp>
        <tr r="H38" s="5"/>
      </tp>
      <tp t="s">
        <v>HOEJ27</v>
        <stp/>
        <stp>ContractData</stp>
        <stp>HOE?12</stp>
        <stp>Symbol</stp>
        <stp/>
        <stp>T</stp>
        <tr r="C14" s="4"/>
      </tp>
      <tp t="s">
        <v>CLEF33</v>
        <stp/>
        <stp>ContractData</stp>
        <stp>CLE?81</stp>
        <stp>Symbol</stp>
        <stp/>
        <stp>T</stp>
        <tr r="C83" s="1"/>
      </tp>
      <tp t="s">
        <v>HOEZ28</v>
        <stp/>
        <stp>ContractData</stp>
        <stp>HOE?32</stp>
        <stp>Symbol</stp>
        <stp/>
        <stp>T</stp>
        <tr r="C34" s="4"/>
      </tp>
      <tp t="s">
        <v>CLEX33</v>
        <stp/>
        <stp>ContractData</stp>
        <stp>CLE?91</stp>
        <stp>Symbol</stp>
        <stp/>
        <stp>T</stp>
        <tr r="C93" s="1"/>
      </tp>
      <tp t="s">
        <v>HOEG28</v>
        <stp/>
        <stp>ContractData</stp>
        <stp>HOE?22</stp>
        <stp>Symbol</stp>
        <stp/>
        <stp>T</stp>
        <tr r="C24" s="4"/>
      </tp>
      <tp t="s">
        <v>HOEV29</v>
        <stp/>
        <stp>ContractData</stp>
        <stp>HOE?42</stp>
        <stp>Symbol</stp>
        <stp/>
        <stp>T</stp>
        <tr r="C44" s="4"/>
      </tp>
      <tp t="s">
        <v>CLEF28</v>
        <stp/>
        <stp>ContractData</stp>
        <stp>CLE?21</stp>
        <stp>Symbol</stp>
        <stp/>
        <stp>T</stp>
        <tr r="C23" s="1"/>
      </tp>
      <tp t="s">
        <v>CLEX28</v>
        <stp/>
        <stp>ContractData</stp>
        <stp>CLE?31</stp>
        <stp>Symbol</stp>
        <stp/>
        <stp>T</stp>
        <tr r="C33" s="1"/>
      </tp>
      <tp t="s">
        <v>CLEH27</v>
        <stp/>
        <stp>ContractData</stp>
        <stp>CLE?11</stp>
        <stp>Symbol</stp>
        <stp/>
        <stp>T</stp>
        <tr r="C13" s="1"/>
      </tp>
      <tp t="s">
        <v>CLEK31</v>
        <stp/>
        <stp>ContractData</stp>
        <stp>CLE?61</stp>
        <stp>Symbol</stp>
        <stp/>
        <stp>T</stp>
        <tr r="C63" s="1"/>
      </tp>
      <tp t="s">
        <v>CLEH32</v>
        <stp/>
        <stp>ContractData</stp>
        <stp>CLE?71</stp>
        <stp>Symbol</stp>
        <stp/>
        <stp>T</stp>
        <tr r="C73" s="1"/>
      </tp>
      <tp t="s">
        <v>CLEU29</v>
        <stp/>
        <stp>ContractData</stp>
        <stp>CLE?41</stp>
        <stp>Symbol</stp>
        <stp/>
        <stp>T</stp>
        <tr r="C43" s="1"/>
      </tp>
      <tp t="s">
        <v>CLEN30</v>
        <stp/>
        <stp>ContractData</stp>
        <stp>CLE?51</stp>
        <stp>Symbol</stp>
        <stp/>
        <stp>T</stp>
        <tr r="C53" s="1"/>
      </tp>
      <tp t="s">
        <v>HOEK27</v>
        <stp/>
        <stp>ContractData</stp>
        <stp>HOE?13</stp>
        <stp>Symbol</stp>
        <stp/>
        <stp>T</stp>
        <tr r="C15" s="4"/>
      </tp>
      <tp t="s">
        <v>CLEZ32</v>
        <stp/>
        <stp>ContractData</stp>
        <stp>CLE?80</stp>
        <stp>Symbol</stp>
        <stp/>
        <stp>T</stp>
        <tr r="C82" s="1"/>
      </tp>
      <tp t="s">
        <v>HOEF29</v>
        <stp/>
        <stp>ContractData</stp>
        <stp>HOE?33</stp>
        <stp>Symbol</stp>
        <stp/>
        <stp>T</stp>
        <tr r="C35" s="4"/>
      </tp>
      <tp t="s">
        <v>CLEV33</v>
        <stp/>
        <stp>ContractData</stp>
        <stp>CLE?90</stp>
        <stp>Symbol</stp>
        <stp/>
        <stp>T</stp>
        <tr r="C92" s="1"/>
      </tp>
      <tp t="s">
        <v>HOEH28</v>
        <stp/>
        <stp>ContractData</stp>
        <stp>HOE?23</stp>
        <stp>Symbol</stp>
        <stp/>
        <stp>T</stp>
        <tr r="C25" s="4"/>
      </tp>
      <tp t="s">
        <v>HOEX29</v>
        <stp/>
        <stp>ContractData</stp>
        <stp>HOE?43</stp>
        <stp>Symbol</stp>
        <stp/>
        <stp>T</stp>
        <tr r="C45" s="4"/>
      </tp>
      <tp t="s">
        <v>CLEZ27</v>
        <stp/>
        <stp>ContractData</stp>
        <stp>CLE?20</stp>
        <stp>Symbol</stp>
        <stp/>
        <stp>T</stp>
        <tr r="C22" s="1"/>
      </tp>
      <tp t="s">
        <v>CLEV28</v>
        <stp/>
        <stp>ContractData</stp>
        <stp>CLE?30</stp>
        <stp>Symbol</stp>
        <stp/>
        <stp>T</stp>
        <tr r="C32" s="1"/>
      </tp>
      <tp t="s">
        <v>CLEG27</v>
        <stp/>
        <stp>ContractData</stp>
        <stp>CLE?10</stp>
        <stp>Symbol</stp>
        <stp/>
        <stp>T</stp>
        <tr r="C12" s="1"/>
      </tp>
      <tp t="s">
        <v>CLEJ31</v>
        <stp/>
        <stp>ContractData</stp>
        <stp>CLE?60</stp>
        <stp>Symbol</stp>
        <stp/>
        <stp>T</stp>
        <tr r="C62" s="1"/>
      </tp>
      <tp t="s">
        <v>CLEG32</v>
        <stp/>
        <stp>ContractData</stp>
        <stp>CLE?70</stp>
        <stp>Symbol</stp>
        <stp/>
        <stp>T</stp>
        <tr r="C72" s="1"/>
      </tp>
      <tp t="s">
        <v>CLEQ29</v>
        <stp/>
        <stp>ContractData</stp>
        <stp>CLE?40</stp>
        <stp>Symbol</stp>
        <stp/>
        <stp>T</stp>
        <tr r="C42" s="1"/>
      </tp>
      <tp t="s">
        <v>CLEM30</v>
        <stp/>
        <stp>ContractData</stp>
        <stp>CLE?50</stp>
        <stp>Symbol</stp>
        <stp/>
        <stp>T</stp>
        <tr r="C52" s="1"/>
      </tp>
      <tp t="s">
        <v>HOEG27</v>
        <stp/>
        <stp>ContractData</stp>
        <stp>HOE?10</stp>
        <stp>Symbol</stp>
        <stp/>
        <stp>T</stp>
        <tr r="C12" s="4"/>
      </tp>
      <tp t="s">
        <v>NGEV32</v>
        <stp/>
        <stp>ContractData</stp>
        <stp>NGE?78</stp>
        <stp>Symbol</stp>
        <stp/>
        <stp>T</stp>
        <tr r="C80" s="7"/>
      </tp>
      <tp t="s">
        <v>NGEZ31</v>
        <stp/>
        <stp>ContractData</stp>
        <stp>NGE?68</stp>
        <stp>Symbol</stp>
        <stp/>
        <stp>T</stp>
        <tr r="C70" s="7"/>
      </tp>
      <tp t="s">
        <v>CLEH33</v>
        <stp/>
        <stp>ContractData</stp>
        <stp>CLE?83</stp>
        <stp>Symbol</stp>
        <stp/>
        <stp>T</stp>
        <tr r="C85" s="1"/>
      </tp>
      <tp t="s">
        <v>HOEV28</v>
        <stp/>
        <stp>ContractData</stp>
        <stp>HOE?30</stp>
        <stp>Symbol</stp>
        <stp/>
        <stp>T</stp>
        <tr r="C32" s="4"/>
      </tp>
      <tp t="s">
        <v>NGEG31</v>
        <stp/>
        <stp>ContractData</stp>
        <stp>NGE?58</stp>
        <stp>Symbol</stp>
        <stp/>
        <stp>T</stp>
        <tr r="C60" s="7"/>
      </tp>
      <tp t="s">
        <v>CLEF34</v>
        <stp/>
        <stp>ContractData</stp>
        <stp>CLE?93</stp>
        <stp>Symbol</stp>
        <stp/>
        <stp>T</stp>
        <tr r="C95" s="1"/>
      </tp>
      <tp t="s">
        <v>HOEZ27</v>
        <stp/>
        <stp>ContractData</stp>
        <stp>HOE?20</stp>
        <stp>Symbol</stp>
        <stp/>
        <stp>T</stp>
        <tr r="C22" s="4"/>
      </tp>
      <tp t="s">
        <v>NGEJ30</v>
        <stp/>
        <stp>ContractData</stp>
        <stp>NGE?48</stp>
        <stp>Symbol</stp>
        <stp/>
        <stp>T</stp>
        <tr r="C50" s="7"/>
      </tp>
      <tp t="s">
        <v>NGEM29</v>
        <stp/>
        <stp>ContractData</stp>
        <stp>NGE?38</stp>
        <stp>Symbol</stp>
        <stp/>
        <stp>T</stp>
        <tr r="C40" s="7"/>
      </tp>
      <tp t="s">
        <v>HOEQ29</v>
        <stp/>
        <stp>ContractData</stp>
        <stp>HOE?40</stp>
        <stp>Symbol</stp>
        <stp/>
        <stp>T</stp>
        <tr r="C42" s="4"/>
      </tp>
      <tp t="s">
        <v>NGEQ28</v>
        <stp/>
        <stp>ContractData</stp>
        <stp>NGE?28</stp>
        <stp>Symbol</stp>
        <stp/>
        <stp>T</stp>
        <tr r="C30" s="7"/>
      </tp>
      <tp t="s">
        <v>NGEV27</v>
        <stp/>
        <stp>ContractData</stp>
        <stp>NGE?18</stp>
        <stp>Symbol</stp>
        <stp/>
        <stp>T</stp>
        <tr r="C20" s="7"/>
      </tp>
      <tp t="s">
        <v>CLEH28</v>
        <stp/>
        <stp>ContractData</stp>
        <stp>CLE?23</stp>
        <stp>Symbol</stp>
        <stp/>
        <stp>T</stp>
        <tr r="C25" s="1"/>
      </tp>
      <tp t="s">
        <v>CLEF29</v>
        <stp/>
        <stp>ContractData</stp>
        <stp>CLE?33</stp>
        <stp>Symbol</stp>
        <stp/>
        <stp>T</stp>
        <tr r="C35" s="1"/>
      </tp>
      <tp t="s">
        <v>CLEK27</v>
        <stp/>
        <stp>ContractData</stp>
        <stp>CLE?13</stp>
        <stp>Symbol</stp>
        <stp/>
        <stp>T</stp>
        <tr r="C15" s="1"/>
      </tp>
      <tp t="s">
        <v>CLEN31</v>
        <stp/>
        <stp>ContractData</stp>
        <stp>CLE?63</stp>
        <stp>Symbol</stp>
        <stp/>
        <stp>T</stp>
        <tr r="C65" s="1"/>
      </tp>
      <tp t="s">
        <v>CLEK32</v>
        <stp/>
        <stp>ContractData</stp>
        <stp>CLE?73</stp>
        <stp>Symbol</stp>
        <stp/>
        <stp>T</stp>
        <tr r="C75" s="1"/>
      </tp>
      <tp t="s">
        <v>CLEX29</v>
        <stp/>
        <stp>ContractData</stp>
        <stp>CLE?43</stp>
        <stp>Symbol</stp>
        <stp/>
        <stp>T</stp>
        <tr r="C45" s="1"/>
      </tp>
      <tp t="s">
        <v>NGEM34</v>
        <stp/>
        <stp>ContractData</stp>
        <stp>NGE?98</stp>
        <stp>Symbol</stp>
        <stp/>
        <stp>T</stp>
        <tr r="C100" s="7"/>
      </tp>
      <tp t="s">
        <v>CLEU30</v>
        <stp/>
        <stp>ContractData</stp>
        <stp>CLE?53</stp>
        <stp>Symbol</stp>
        <stp/>
        <stp>T</stp>
        <tr r="C55" s="1"/>
      </tp>
      <tp t="s">
        <v>NGEQ33</v>
        <stp/>
        <stp>ContractData</stp>
        <stp>NGE?88</stp>
        <stp>Symbol</stp>
        <stp/>
        <stp>T</stp>
        <tr r="C90" s="7"/>
      </tp>
      <tp t="s">
        <v>SEP</v>
        <stp/>
        <stp>ContractData</stp>
        <stp>NGE?149</stp>
        <stp>ContractMonth</stp>
        <stp/>
        <stp>T</stp>
        <tr r="E151" s="7"/>
      </tp>
      <tp t="s">
        <v>AUG</v>
        <stp/>
        <stp>ContractData</stp>
        <stp>NGE?148</stp>
        <stp>ContractMonth</stp>
        <stp/>
        <stp>T</stp>
        <tr r="E150" s="7"/>
      </tp>
      <tp t="s">
        <v>MAR</v>
        <stp/>
        <stp>ContractData</stp>
        <stp>NGE?143</stp>
        <stp>ContractMonth</stp>
        <stp/>
        <stp>T</stp>
        <tr r="E145" s="7"/>
      </tp>
      <tp t="s">
        <v>FEB</v>
        <stp/>
        <stp>ContractData</stp>
        <stp>NGE?142</stp>
        <stp>ContractMonth</stp>
        <stp/>
        <stp>T</stp>
        <tr r="E144" s="7"/>
      </tp>
      <tp t="s">
        <v>JAN</v>
        <stp/>
        <stp>ContractData</stp>
        <stp>NGE?141</stp>
        <stp>ContractMonth</stp>
        <stp/>
        <stp>T</stp>
        <tr r="E143" s="7"/>
      </tp>
      <tp t="s">
        <v>DEC</v>
        <stp/>
        <stp>ContractData</stp>
        <stp>NGE?140</stp>
        <stp>ContractMonth</stp>
        <stp/>
        <stp>T</stp>
        <tr r="E142" s="7"/>
      </tp>
      <tp t="s">
        <v>JUL</v>
        <stp/>
        <stp>ContractData</stp>
        <stp>NGE?147</stp>
        <stp>ContractMonth</stp>
        <stp/>
        <stp>T</stp>
        <tr r="E149" s="7"/>
      </tp>
      <tp t="s">
        <v>JUN</v>
        <stp/>
        <stp>ContractData</stp>
        <stp>NGE?146</stp>
        <stp>ContractMonth</stp>
        <stp/>
        <stp>T</stp>
        <tr r="E148" s="7"/>
      </tp>
      <tp t="s">
        <v>MAY</v>
        <stp/>
        <stp>ContractData</stp>
        <stp>NGE?145</stp>
        <stp>ContractMonth</stp>
        <stp/>
        <stp>T</stp>
        <tr r="E147" s="7"/>
      </tp>
      <tp t="s">
        <v>APR</v>
        <stp/>
        <stp>ContractData</stp>
        <stp>NGE?144</stp>
        <stp>ContractMonth</stp>
        <stp/>
        <stp>T</stp>
        <tr r="E146" s="7"/>
      </tp>
      <tp t="s">
        <v>HOEH27</v>
        <stp/>
        <stp>ContractData</stp>
        <stp>HOE?11</stp>
        <stp>Symbol</stp>
        <stp/>
        <stp>T</stp>
        <tr r="C13" s="4"/>
      </tp>
      <tp t="s">
        <v>NGEX32</v>
        <stp/>
        <stp>ContractData</stp>
        <stp>NGE?79</stp>
        <stp>Symbol</stp>
        <stp/>
        <stp>T</stp>
        <tr r="C81" s="7"/>
      </tp>
      <tp t="s">
        <v>NGEF32</v>
        <stp/>
        <stp>ContractData</stp>
        <stp>NGE?69</stp>
        <stp>Symbol</stp>
        <stp/>
        <stp>T</stp>
        <tr r="C71" s="7"/>
      </tp>
      <tp t="s">
        <v>CLEG33</v>
        <stp/>
        <stp>ContractData</stp>
        <stp>CLE?82</stp>
        <stp>Symbol</stp>
        <stp/>
        <stp>T</stp>
        <tr r="C84" s="1"/>
      </tp>
      <tp t="s">
        <v>HOEX28</v>
        <stp/>
        <stp>ContractData</stp>
        <stp>HOE?31</stp>
        <stp>Symbol</stp>
        <stp/>
        <stp>T</stp>
        <tr r="C33" s="4"/>
      </tp>
      <tp t="s">
        <v>NGEH31</v>
        <stp/>
        <stp>ContractData</stp>
        <stp>NGE?59</stp>
        <stp>Symbol</stp>
        <stp/>
        <stp>T</stp>
        <tr r="C61" s="7"/>
      </tp>
      <tp t="s">
        <v>CLEZ33</v>
        <stp/>
        <stp>ContractData</stp>
        <stp>CLE?92</stp>
        <stp>Symbol</stp>
        <stp/>
        <stp>T</stp>
        <tr r="C94" s="1"/>
      </tp>
      <tp t="s">
        <v>HOEF28</v>
        <stp/>
        <stp>ContractData</stp>
        <stp>HOE?21</stp>
        <stp>Symbol</stp>
        <stp/>
        <stp>T</stp>
        <tr r="C23" s="4"/>
      </tp>
      <tp t="s">
        <v>NGEK30</v>
        <stp/>
        <stp>ContractData</stp>
        <stp>NGE?49</stp>
        <stp>Symbol</stp>
        <stp/>
        <stp>T</stp>
        <tr r="C51" s="7"/>
      </tp>
      <tp t="s">
        <v>NGEN29</v>
        <stp/>
        <stp>ContractData</stp>
        <stp>NGE?39</stp>
        <stp>Symbol</stp>
        <stp/>
        <stp>T</stp>
        <tr r="C41" s="7"/>
      </tp>
      <tp t="s">
        <v>HOEU29</v>
        <stp/>
        <stp>ContractData</stp>
        <stp>HOE?41</stp>
        <stp>Symbol</stp>
        <stp/>
        <stp>T</stp>
        <tr r="C43" s="4"/>
      </tp>
      <tp t="s">
        <v>NGEU28</v>
        <stp/>
        <stp>ContractData</stp>
        <stp>NGE?29</stp>
        <stp>Symbol</stp>
        <stp/>
        <stp>T</stp>
        <tr r="C31" s="7"/>
      </tp>
      <tp t="s">
        <v>NGEX27</v>
        <stp/>
        <stp>ContractData</stp>
        <stp>NGE?19</stp>
        <stp>Symbol</stp>
        <stp/>
        <stp>T</stp>
        <tr r="C21" s="7"/>
      </tp>
      <tp t="s">
        <v>CLEG28</v>
        <stp/>
        <stp>ContractData</stp>
        <stp>CLE?22</stp>
        <stp>Symbol</stp>
        <stp/>
        <stp>T</stp>
        <tr r="C24" s="1"/>
      </tp>
      <tp t="s">
        <v>CLEZ28</v>
        <stp/>
        <stp>ContractData</stp>
        <stp>CLE?32</stp>
        <stp>Symbol</stp>
        <stp/>
        <stp>T</stp>
        <tr r="C34" s="1"/>
      </tp>
      <tp t="s">
        <v>CLEJ27</v>
        <stp/>
        <stp>ContractData</stp>
        <stp>CLE?12</stp>
        <stp>Symbol</stp>
        <stp/>
        <stp>T</stp>
        <tr r="C14" s="1"/>
      </tp>
      <tp t="s">
        <v>CLEM31</v>
        <stp/>
        <stp>ContractData</stp>
        <stp>CLE?62</stp>
        <stp>Symbol</stp>
        <stp/>
        <stp>T</stp>
        <tr r="C64" s="1"/>
      </tp>
      <tp t="s">
        <v>CLEJ32</v>
        <stp/>
        <stp>ContractData</stp>
        <stp>CLE?72</stp>
        <stp>Symbol</stp>
        <stp/>
        <stp>T</stp>
        <tr r="C74" s="1"/>
      </tp>
      <tp t="s">
        <v>CLEV29</v>
        <stp/>
        <stp>ContractData</stp>
        <stp>CLE?42</stp>
        <stp>Symbol</stp>
        <stp/>
        <stp>T</stp>
        <tr r="C44" s="1"/>
      </tp>
      <tp t="s">
        <v>NGEN34</v>
        <stp/>
        <stp>ContractData</stp>
        <stp>NGE?99</stp>
        <stp>Symbol</stp>
        <stp/>
        <stp>T</stp>
        <tr r="C101" s="7"/>
      </tp>
      <tp t="s">
        <v>CLEQ30</v>
        <stp/>
        <stp>ContractData</stp>
        <stp>CLE?52</stp>
        <stp>Symbol</stp>
        <stp/>
        <stp>T</stp>
        <tr r="C54" s="1"/>
      </tp>
      <tp t="s">
        <v>NGEU33</v>
        <stp/>
        <stp>ContractData</stp>
        <stp>NGE?89</stp>
        <stp>Symbol</stp>
        <stp/>
        <stp>T</stp>
        <tr r="C91" s="7"/>
      </tp>
      <tp t="s">
        <v>DEC</v>
        <stp/>
        <stp>ContractData</stp>
        <stp>NGE?152</stp>
        <stp>ContractMonth</stp>
        <stp/>
        <stp>T</stp>
        <tr r="E154" s="7"/>
      </tp>
      <tp t="s">
        <v>NOV</v>
        <stp/>
        <stp>ContractData</stp>
        <stp>NGE?151</stp>
        <stp>ContractMonth</stp>
        <stp/>
        <stp>T</stp>
        <tr r="E153" s="7"/>
      </tp>
      <tp t="s">
        <v>OCT</v>
        <stp/>
        <stp>ContractData</stp>
        <stp>NGE?150</stp>
        <stp>ContractMonth</stp>
        <stp/>
        <stp>T</stp>
        <tr r="E152" s="7"/>
      </tp>
      <tp t="s">
        <v>HOEQ27</v>
        <stp/>
        <stp>ContractData</stp>
        <stp>HOE?16</stp>
        <stp>Symbol</stp>
        <stp/>
        <stp>T</stp>
        <tr r="C18" s="4"/>
      </tp>
      <tp t="s">
        <v>CLEK33</v>
        <stp/>
        <stp>ContractData</stp>
        <stp>CLE?85</stp>
        <stp>Symbol</stp>
        <stp/>
        <stp>T</stp>
        <tr r="C87" s="1"/>
      </tp>
      <tp t="s">
        <v>HOEJ29</v>
        <stp/>
        <stp>ContractData</stp>
        <stp>HOE?36</stp>
        <stp>Symbol</stp>
        <stp/>
        <stp>T</stp>
        <tr r="C38" s="4"/>
      </tp>
      <tp t="s">
        <v>CLEH34</v>
        <stp/>
        <stp>ContractData</stp>
        <stp>CLE?95</stp>
        <stp>Symbol</stp>
        <stp/>
        <stp>T</stp>
        <tr r="C97" s="1"/>
      </tp>
      <tp t="s">
        <v>HOEM28</v>
        <stp/>
        <stp>ContractData</stp>
        <stp>HOE?26</stp>
        <stp>Symbol</stp>
        <stp/>
        <stp>T</stp>
        <tr r="C28" s="4"/>
      </tp>
      <tp t="s">
        <v>CLEK28</v>
        <stp/>
        <stp>ContractData</stp>
        <stp>CLE?25</stp>
        <stp>Symbol</stp>
        <stp/>
        <stp>T</stp>
        <tr r="C27" s="1"/>
      </tp>
      <tp t="s">
        <v>CLEH29</v>
        <stp/>
        <stp>ContractData</stp>
        <stp>CLE?35</stp>
        <stp>Symbol</stp>
        <stp/>
        <stp>T</stp>
        <tr r="C37" s="1"/>
      </tp>
      <tp t="s">
        <v>CLEN27</v>
        <stp/>
        <stp>ContractData</stp>
        <stp>CLE?15</stp>
        <stp>Symbol</stp>
        <stp/>
        <stp>T</stp>
        <tr r="C17" s="1"/>
      </tp>
      <tp t="s">
        <v>CLEU31</v>
        <stp/>
        <stp>ContractData</stp>
        <stp>CLE?65</stp>
        <stp>Symbol</stp>
        <stp/>
        <stp>T</stp>
        <tr r="C67" s="1"/>
      </tp>
      <tp t="s">
        <v>CLEN32</v>
        <stp/>
        <stp>ContractData</stp>
        <stp>CLE?75</stp>
        <stp>Symbol</stp>
        <stp/>
        <stp>T</stp>
        <tr r="C77" s="1"/>
      </tp>
      <tp t="s">
        <v>CLEF30</v>
        <stp/>
        <stp>ContractData</stp>
        <stp>CLE?45</stp>
        <stp>Symbol</stp>
        <stp/>
        <stp>T</stp>
        <tr r="C47" s="1"/>
      </tp>
      <tp t="s">
        <v>CLEX30</v>
        <stp/>
        <stp>ContractData</stp>
        <stp>CLE?55</stp>
        <stp>Symbol</stp>
        <stp/>
        <stp>T</stp>
        <tr r="C57" s="1"/>
      </tp>
      <tp t="s">
        <v>JAN</v>
        <stp/>
        <stp>ContractData</stp>
        <stp>NGE?129</stp>
        <stp>ContractMonth</stp>
        <stp/>
        <stp>T</stp>
        <tr r="E131" s="7"/>
      </tp>
      <tp t="s">
        <v>DEC</v>
        <stp/>
        <stp>ContractData</stp>
        <stp>NGE?128</stp>
        <stp>ContractMonth</stp>
        <stp/>
        <stp>T</stp>
        <tr r="E130" s="7"/>
      </tp>
      <tp t="s">
        <v>JUL</v>
        <stp/>
        <stp>ContractData</stp>
        <stp>NGE?123</stp>
        <stp>ContractMonth</stp>
        <stp/>
        <stp>T</stp>
        <tr r="E125" s="7"/>
      </tp>
      <tp t="s">
        <v>JUN</v>
        <stp/>
        <stp>ContractData</stp>
        <stp>NGE?122</stp>
        <stp>ContractMonth</stp>
        <stp/>
        <stp>T</stp>
        <tr r="E124" s="7"/>
      </tp>
      <tp t="s">
        <v>MAY</v>
        <stp/>
        <stp>ContractData</stp>
        <stp>NGE?121</stp>
        <stp>ContractMonth</stp>
        <stp/>
        <stp>T</stp>
        <tr r="E123" s="7"/>
      </tp>
      <tp t="s">
        <v>APR</v>
        <stp/>
        <stp>ContractData</stp>
        <stp>NGE?120</stp>
        <stp>ContractMonth</stp>
        <stp/>
        <stp>T</stp>
        <tr r="E122" s="7"/>
      </tp>
      <tp t="s">
        <v>NOV</v>
        <stp/>
        <stp>ContractData</stp>
        <stp>NGE?127</stp>
        <stp>ContractMonth</stp>
        <stp/>
        <stp>T</stp>
        <tr r="E129" s="7"/>
      </tp>
      <tp t="s">
        <v>OCT</v>
        <stp/>
        <stp>ContractData</stp>
        <stp>NGE?126</stp>
        <stp>ContractMonth</stp>
        <stp/>
        <stp>T</stp>
        <tr r="E128" s="7"/>
      </tp>
      <tp t="s">
        <v>SEP</v>
        <stp/>
        <stp>ContractData</stp>
        <stp>NGE?125</stp>
        <stp>ContractMonth</stp>
        <stp/>
        <stp>T</stp>
        <tr r="E127" s="7"/>
      </tp>
      <tp t="s">
        <v>AUG</v>
        <stp/>
        <stp>ContractData</stp>
        <stp>NGE?124</stp>
        <stp>ContractMonth</stp>
        <stp/>
        <stp>T</stp>
        <tr r="E126" s="7"/>
      </tp>
      <tp t="s">
        <v>HOEU27</v>
        <stp/>
        <stp>ContractData</stp>
        <stp>HOE?17</stp>
        <stp>Symbol</stp>
        <stp/>
        <stp>T</stp>
        <tr r="C19" s="4"/>
      </tp>
      <tp t="s">
        <v>CLEJ33</v>
        <stp/>
        <stp>ContractData</stp>
        <stp>CLE?84</stp>
        <stp>Symbol</stp>
        <stp/>
        <stp>T</stp>
        <tr r="C86" s="1"/>
      </tp>
      <tp t="s">
        <v>HOEK29</v>
        <stp/>
        <stp>ContractData</stp>
        <stp>HOE?37</stp>
        <stp>Symbol</stp>
        <stp/>
        <stp>T</stp>
        <tr r="C39" s="4"/>
      </tp>
      <tp t="s">
        <v>CLEG34</v>
        <stp/>
        <stp>ContractData</stp>
        <stp>CLE?94</stp>
        <stp>Symbol</stp>
        <stp/>
        <stp>T</stp>
        <tr r="C96" s="1"/>
      </tp>
      <tp t="s">
        <v>HOEN28</v>
        <stp/>
        <stp>ContractData</stp>
        <stp>HOE?27</stp>
        <stp>Symbol</stp>
        <stp/>
        <stp>T</stp>
        <tr r="C29" s="4"/>
      </tp>
      <tp t="s">
        <v>CLEJ28</v>
        <stp/>
        <stp>ContractData</stp>
        <stp>CLE?24</stp>
        <stp>Symbol</stp>
        <stp/>
        <stp>T</stp>
        <tr r="C26" s="1"/>
      </tp>
      <tp t="s">
        <v>CLEG29</v>
        <stp/>
        <stp>ContractData</stp>
        <stp>CLE?34</stp>
        <stp>Symbol</stp>
        <stp/>
        <stp>T</stp>
        <tr r="C36" s="1"/>
      </tp>
      <tp t="s">
        <v>CLEM27</v>
        <stp/>
        <stp>ContractData</stp>
        <stp>CLE?14</stp>
        <stp>Symbol</stp>
        <stp/>
        <stp>T</stp>
        <tr r="C16" s="1"/>
      </tp>
      <tp t="s">
        <v>CLEQ31</v>
        <stp/>
        <stp>ContractData</stp>
        <stp>CLE?64</stp>
        <stp>Symbol</stp>
        <stp/>
        <stp>T</stp>
        <tr r="C66" s="1"/>
      </tp>
      <tp t="s">
        <v>CLEM32</v>
        <stp/>
        <stp>ContractData</stp>
        <stp>CLE?74</stp>
        <stp>Symbol</stp>
        <stp/>
        <stp>T</stp>
        <tr r="C76" s="1"/>
      </tp>
      <tp t="s">
        <v>CLEZ29</v>
        <stp/>
        <stp>ContractData</stp>
        <stp>CLE?44</stp>
        <stp>Symbol</stp>
        <stp/>
        <stp>T</stp>
        <tr r="C46" s="1"/>
      </tp>
      <tp t="s">
        <v>CLEV30</v>
        <stp/>
        <stp>ContractData</stp>
        <stp>CLE?54</stp>
        <stp>Symbol</stp>
        <stp/>
        <stp>T</stp>
        <tr r="C56" s="1"/>
      </tp>
      <tp t="s">
        <v>NOV</v>
        <stp/>
        <stp>ContractData</stp>
        <stp>NGE?139</stp>
        <stp>ContractMonth</stp>
        <stp/>
        <stp>T</stp>
        <tr r="E141" s="7"/>
      </tp>
      <tp t="s">
        <v>OCT</v>
        <stp/>
        <stp>ContractData</stp>
        <stp>NGE?138</stp>
        <stp>ContractMonth</stp>
        <stp/>
        <stp>T</stp>
        <tr r="E140" s="7"/>
      </tp>
      <tp t="s">
        <v>MAY</v>
        <stp/>
        <stp>ContractData</stp>
        <stp>NGE?133</stp>
        <stp>ContractMonth</stp>
        <stp/>
        <stp>T</stp>
        <tr r="E135" s="7"/>
      </tp>
      <tp t="s">
        <v>APR</v>
        <stp/>
        <stp>ContractData</stp>
        <stp>NGE?132</stp>
        <stp>ContractMonth</stp>
        <stp/>
        <stp>T</stp>
        <tr r="E134" s="7"/>
      </tp>
      <tp t="s">
        <v>MAR</v>
        <stp/>
        <stp>ContractData</stp>
        <stp>NGE?131</stp>
        <stp>ContractMonth</stp>
        <stp/>
        <stp>T</stp>
        <tr r="E133" s="7"/>
      </tp>
      <tp t="s">
        <v>FEB</v>
        <stp/>
        <stp>ContractData</stp>
        <stp>NGE?130</stp>
        <stp>ContractMonth</stp>
        <stp/>
        <stp>T</stp>
        <tr r="E132" s="7"/>
      </tp>
      <tp t="s">
        <v>SEP</v>
        <stp/>
        <stp>ContractData</stp>
        <stp>NGE?137</stp>
        <stp>ContractMonth</stp>
        <stp/>
        <stp>T</stp>
        <tr r="E139" s="7"/>
      </tp>
      <tp t="s">
        <v>AUG</v>
        <stp/>
        <stp>ContractData</stp>
        <stp>NGE?136</stp>
        <stp>ContractMonth</stp>
        <stp/>
        <stp>T</stp>
        <tr r="E138" s="7"/>
      </tp>
      <tp t="s">
        <v>JUL</v>
        <stp/>
        <stp>ContractData</stp>
        <stp>NGE?135</stp>
        <stp>ContractMonth</stp>
        <stp/>
        <stp>T</stp>
        <tr r="E137" s="7"/>
      </tp>
      <tp t="s">
        <v>JUN</v>
        <stp/>
        <stp>ContractData</stp>
        <stp>NGE?134</stp>
        <stp>ContractMonth</stp>
        <stp/>
        <stp>T</stp>
        <tr r="E136" s="7"/>
      </tp>
      <tp t="s">
        <v>Crude Light (Globex), Jan 27</v>
        <stp/>
        <stp>ContractData</stp>
        <stp>CLEF27</stp>
        <stp>LongDescription</stp>
        <stp/>
        <stp>T</stp>
        <tr r="D3" s="2"/>
      </tp>
      <tp t="s">
        <v>Natural Gas (Globex), Jan 27</v>
        <stp/>
        <stp>ContractData</stp>
        <stp>NGEF27</stp>
        <stp>LongDescription</stp>
        <stp/>
        <stp>T</stp>
        <tr r="R31" s="2"/>
      </tp>
      <tp t="s">
        <v>Natural Gas (Globex), Jan 28</v>
        <stp/>
        <stp>ContractData</stp>
        <stp>NGEF28</stp>
        <stp>LongDescription</stp>
        <stp/>
        <stp>T</stp>
        <tr r="R32" s="2"/>
      </tp>
      <tp t="s">
        <v>Natural Gas (Globex), Jan 29</v>
        <stp/>
        <stp>ContractData</stp>
        <stp>NGEF29</stp>
        <stp>LongDescription</stp>
        <stp/>
        <stp>T</stp>
        <tr r="R33" s="2"/>
      </tp>
      <tp t="s">
        <v>Crude Light (Globex), Feb 29</v>
        <stp/>
        <stp>ContractData</stp>
        <stp>CLEG29</stp>
        <stp>LongDescription</stp>
        <stp/>
        <stp>T</stp>
        <tr r="D18" s="2"/>
      </tp>
      <tp t="s">
        <v>Crude Light (Globex), Feb 28</v>
        <stp/>
        <stp>ContractData</stp>
        <stp>CLEG28</stp>
        <stp>LongDescription</stp>
        <stp/>
        <stp>T</stp>
        <tr r="D17" s="2"/>
      </tp>
      <tp t="s">
        <v>Natural Gas (Globex), Feb 30</v>
        <stp/>
        <stp>ContractData</stp>
        <stp>NGEG30</stp>
        <stp>LongDescription</stp>
        <stp/>
        <stp>T</stp>
        <tr r="R49" s="2"/>
      </tp>
      <tp t="s">
        <v>NY Harbor ULSD, Feb 28</v>
        <stp/>
        <stp>ContractData</stp>
        <stp>HOEG28</stp>
        <stp>LongDescription</stp>
        <stp/>
        <stp>T</stp>
        <tr r="R4" s="2"/>
      </tp>
      <tp t="s">
        <v>NY Harbor ULSD, Feb 27</v>
        <stp/>
        <stp>ContractData</stp>
        <stp>HOEG27</stp>
        <stp>LongDescription</stp>
        <stp/>
        <stp>T</stp>
        <tr r="R10" s="2"/>
      </tp>
      <tp t="s">
        <v>NY Harbor ULSD, Jun 27</v>
        <stp/>
        <stp>ContractData</stp>
        <stp>HOEM27</stp>
        <stp>LongDescription</stp>
        <stp/>
        <stp>T</stp>
        <tr r="R3" s="2"/>
      </tp>
      <tp t="s">
        <v>RBOB Gasoline (Globex), Jun 27</v>
        <stp/>
        <stp>ContractData</stp>
        <stp>RBEM27</stp>
        <stp>LongDescription</stp>
        <stp/>
        <stp>T</stp>
        <tr r="R24" s="2"/>
      </tp>
      <tp t="s">
        <v>Crude Light (Globex), Mar 28</v>
        <stp/>
        <stp>ContractData</stp>
        <stp>CLEH28</stp>
        <stp>LongDescription</stp>
        <stp/>
        <stp>T</stp>
        <tr r="D4" s="2"/>
      </tp>
      <tp t="s">
        <v>NY Harbor ULSD, Mar 28</v>
        <stp/>
        <stp>ContractData</stp>
        <stp>HOEH28</stp>
        <stp>LongDescription</stp>
        <stp/>
        <stp>T</stp>
        <tr r="R11" s="2"/>
      </tp>
      <tp t="s">
        <v>Crude Light (Globex), May 26</v>
        <stp/>
        <stp>ContractData</stp>
        <stp>CLEK26</stp>
        <stp>LongDescription</stp>
        <stp/>
        <stp>T</stp>
        <tr r="D2" s="2"/>
      </tp>
      <tp t="s">
        <v>Natural Gas (Globex), May 26</v>
        <stp/>
        <stp>ContractData</stp>
        <stp>NGEK26</stp>
        <stp>LongDescription</stp>
        <stp/>
        <stp>T</stp>
        <tr r="R30" s="2"/>
      </tp>
      <tp t="s">
        <v>Natural Gas (Globex), May 29</v>
        <stp/>
        <stp>ContractData</stp>
        <stp>NGEK29</stp>
        <stp>LongDescription</stp>
        <stp/>
        <stp>T</stp>
        <tr r="R48" s="2"/>
      </tp>
      <tp t="s">
        <v>Natural Gas (Globex), May 31</v>
        <stp/>
        <stp>ContractData</stp>
        <stp>NGEK31</stp>
        <stp>LongDescription</stp>
        <stp/>
        <stp>T</stp>
        <tr r="R35" s="2"/>
      </tp>
      <tp t="s">
        <v>NY Harbor ULSD, May 26</v>
        <stp/>
        <stp>ContractData</stp>
        <stp>HOEK26</stp>
        <stp>LongDescription</stp>
        <stp/>
        <stp>T</stp>
        <tr r="R2" s="2"/>
      </tp>
      <tp t="s">
        <v>RBOB Gasoline (Globex), May 27</v>
        <stp/>
        <stp>ContractData</stp>
        <stp>RBEK27</stp>
        <stp>LongDescription</stp>
        <stp/>
        <stp>T</stp>
        <tr r="R17" s="2"/>
      </tp>
      <tp t="s">
        <v>RBOB Gasoline (Globex), May 26</v>
        <stp/>
        <stp>ContractData</stp>
        <stp>RBEK26</stp>
        <stp>LongDescription</stp>
        <stp/>
        <stp>T</stp>
        <tr r="R16" s="2"/>
      </tp>
      <tp t="s">
        <v>Crude Light (Globex), Oct 27</v>
        <stp/>
        <stp>ContractData</stp>
        <stp>CLEV27</stp>
        <stp>LongDescription</stp>
        <stp/>
        <stp>T</stp>
        <tr r="D16" s="2"/>
      </tp>
      <tp t="s">
        <v>Natural Gas (Globex), Oct 26</v>
        <stp/>
        <stp>ContractData</stp>
        <stp>NGEV26</stp>
        <stp>LongDescription</stp>
        <stp/>
        <stp>T</stp>
        <tr r="R45" s="2"/>
      </tp>
      <tp t="s">
        <v>Natural Gas (Globex), Oct 27</v>
        <stp/>
        <stp>ContractData</stp>
        <stp>NGEV27</stp>
        <stp>LongDescription</stp>
        <stp/>
        <stp>T</stp>
        <tr r="R46" s="2"/>
      </tp>
      <tp t="s">
        <v>Natural Gas (Globex), Oct 31</v>
        <stp/>
        <stp>ContractData</stp>
        <stp>NGEV31</stp>
        <stp>LongDescription</stp>
        <stp/>
        <stp>T</stp>
        <tr r="R50" s="2"/>
      </tp>
      <tp t="s">
        <v>RBOB Gasoline (Globex), Oct 26</v>
        <stp/>
        <stp>ContractData</stp>
        <stp>RBEV26</stp>
        <stp>LongDescription</stp>
        <stp/>
        <stp>T</stp>
        <tr r="R23" s="2"/>
      </tp>
      <tp t="s">
        <v>Natural Gas (Globex), Aug 28</v>
        <stp/>
        <stp>ContractData</stp>
        <stp>NGEQ28</stp>
        <stp>LongDescription</stp>
        <stp/>
        <stp>T</stp>
        <tr r="R47" s="2"/>
      </tp>
      <tp t="s">
        <v>Natural Gas (Globex), Aug 30</v>
        <stp/>
        <stp>ContractData</stp>
        <stp>NGEQ30</stp>
        <stp>LongDescription</stp>
        <stp/>
        <stp>T</stp>
        <tr r="R34" s="2"/>
      </tp>
      <tp t="s">
        <v>Crude Light (Globex), Dec 35</v>
        <stp/>
        <stp>ContractData</stp>
        <stp>CLEZ35</stp>
        <stp>LongDescription</stp>
        <stp/>
        <stp>T</stp>
        <tr r="D24" s="2"/>
        <tr r="D11" s="2"/>
      </tp>
      <tp t="s">
        <v>Crude Light (Globex), Dec 34</v>
        <stp/>
        <stp>ContractData</stp>
        <stp>CLEZ34</stp>
        <stp>LongDescription</stp>
        <stp/>
        <stp>T</stp>
        <tr r="D23" s="2"/>
        <tr r="D10" s="2"/>
      </tp>
      <tp t="s">
        <v>Crude Light (Globex), Dec 33</v>
        <stp/>
        <stp>ContractData</stp>
        <stp>CLEZ33</stp>
        <stp>LongDescription</stp>
        <stp/>
        <stp>T</stp>
        <tr r="D9" s="2"/>
        <tr r="D22" s="2"/>
      </tp>
      <tp t="s">
        <v>Crude Light (Globex), Dec 32</v>
        <stp/>
        <stp>ContractData</stp>
        <stp>CLEZ32</stp>
        <stp>LongDescription</stp>
        <stp/>
        <stp>T</stp>
        <tr r="D8" s="2"/>
        <tr r="D21" s="2"/>
      </tp>
      <tp t="s">
        <v>Crude Light (Globex), Dec 31</v>
        <stp/>
        <stp>ContractData</stp>
        <stp>CLEZ31</stp>
        <stp>LongDescription</stp>
        <stp/>
        <stp>T</stp>
        <tr r="D7" s="2"/>
        <tr r="D20" s="2"/>
      </tp>
      <tp t="s">
        <v>Crude Light (Globex), Dec 30</v>
        <stp/>
        <stp>ContractData</stp>
        <stp>CLEZ30</stp>
        <stp>LongDescription</stp>
        <stp/>
        <stp>T</stp>
        <tr r="D19" s="2"/>
        <tr r="D6" s="2"/>
      </tp>
      <tp t="s">
        <v>Crude Light (Globex), Dec 29</v>
        <stp/>
        <stp>ContractData</stp>
        <stp>CLEZ29</stp>
        <stp>LongDescription</stp>
        <stp/>
        <stp>T</stp>
        <tr r="D5" s="2"/>
      </tp>
      <tp t="s">
        <v>Crude Light (Globex), Dec 26</v>
        <stp/>
        <stp>ContractData</stp>
        <stp>CLEZ26</stp>
        <stp>LongDescription</stp>
        <stp/>
        <stp>T</stp>
        <tr r="D15" s="2"/>
      </tp>
      <tp t="s">
        <v>NY Harbor ULSD, Dec 26</v>
        <stp/>
        <stp>ContractData</stp>
        <stp>HOEZ26</stp>
        <stp>LongDescription</stp>
        <stp/>
        <stp>T</stp>
        <tr r="R9" s="2"/>
      </tp>
      <tp t="s">
        <v>HOEM27</v>
        <stp/>
        <stp>ContractData</stp>
        <stp>HOE?14</stp>
        <stp>Symbol</stp>
        <stp/>
        <stp>T</stp>
        <tr r="C16" s="4"/>
      </tp>
      <tp t="s">
        <v>CLEN33</v>
        <stp/>
        <stp>ContractData</stp>
        <stp>CLE?87</stp>
        <stp>Symbol</stp>
        <stp/>
        <stp>T</stp>
        <tr r="C89" s="1"/>
      </tp>
      <tp t="s">
        <v>HOEG29</v>
        <stp/>
        <stp>ContractData</stp>
        <stp>HOE?34</stp>
        <stp>Symbol</stp>
        <stp/>
        <stp>T</stp>
        <tr r="C36" s="4"/>
      </tp>
      <tp t="s">
        <v>CLEK34</v>
        <stp/>
        <stp>ContractData</stp>
        <stp>CLE?97</stp>
        <stp>Symbol</stp>
        <stp/>
        <stp>T</stp>
        <tr r="C99" s="1"/>
      </tp>
      <tp t="s">
        <v>HOEJ28</v>
        <stp/>
        <stp>ContractData</stp>
        <stp>HOE?24</stp>
        <stp>Symbol</stp>
        <stp/>
        <stp>T</stp>
        <tr r="C26" s="4"/>
      </tp>
      <tp t="s">
        <v>HOEZ29</v>
        <stp/>
        <stp>ContractData</stp>
        <stp>HOE?44</stp>
        <stp>Symbol</stp>
        <stp/>
        <stp>T</stp>
        <tr r="C46" s="4"/>
      </tp>
      <tp t="s">
        <v>CLEN28</v>
        <stp/>
        <stp>ContractData</stp>
        <stp>CLE?27</stp>
        <stp>Symbol</stp>
        <stp/>
        <stp>T</stp>
        <tr r="C29" s="1"/>
      </tp>
      <tp t="s">
        <v>CLEK29</v>
        <stp/>
        <stp>ContractData</stp>
        <stp>CLE?37</stp>
        <stp>Symbol</stp>
        <stp/>
        <stp>T</stp>
        <tr r="C39" s="1"/>
      </tp>
      <tp t="s">
        <v>CLEU27</v>
        <stp/>
        <stp>ContractData</stp>
        <stp>CLE?17</stp>
        <stp>Symbol</stp>
        <stp/>
        <stp>T</stp>
        <tr r="C19" s="1"/>
      </tp>
      <tp t="s">
        <v>CLEX31</v>
        <stp/>
        <stp>ContractData</stp>
        <stp>CLE?67</stp>
        <stp>Symbol</stp>
        <stp/>
        <stp>T</stp>
        <tr r="C69" s="1"/>
      </tp>
      <tp t="s">
        <v>CLEU32</v>
        <stp/>
        <stp>ContractData</stp>
        <stp>CLE?77</stp>
        <stp>Symbol</stp>
        <stp/>
        <stp>T</stp>
        <tr r="C79" s="1"/>
      </tp>
      <tp t="s">
        <v>CLEH30</v>
        <stp/>
        <stp>ContractData</stp>
        <stp>CLE?47</stp>
        <stp>Symbol</stp>
        <stp/>
        <stp>T</stp>
        <tr r="C49" s="1"/>
      </tp>
      <tp t="s">
        <v>CLEF31</v>
        <stp/>
        <stp>ContractData</stp>
        <stp>CLE?57</stp>
        <stp>Symbol</stp>
        <stp/>
        <stp>T</stp>
        <tr r="C59" s="1"/>
      </tp>
      <tp t="s">
        <v>RBEN29</v>
        <stp/>
        <stp>ContractData</stp>
        <stp>RBE?39</stp>
        <stp>Symbol</stp>
        <stp/>
        <stp>T</stp>
        <tr r="C41" s="5"/>
      </tp>
      <tp t="s">
        <v>RBEU28</v>
        <stp/>
        <stp>ContractData</stp>
        <stp>RBE?29</stp>
        <stp>Symbol</stp>
        <stp/>
        <stp>T</stp>
        <tr r="C31" s="5"/>
      </tp>
      <tp t="s">
        <v>RBEX27</v>
        <stp/>
        <stp>ContractData</stp>
        <stp>RBE?19</stp>
        <stp>Symbol</stp>
        <stp/>
        <stp>T</stp>
        <tr r="C21" s="5"/>
      </tp>
      <tp t="s">
        <v>MAY</v>
        <stp/>
        <stp>ContractData</stp>
        <stp>NGE?109</stp>
        <stp>ContractMonth</stp>
        <stp/>
        <stp>T</stp>
        <tr r="E111" s="7"/>
      </tp>
      <tp t="s">
        <v>APR</v>
        <stp/>
        <stp>ContractData</stp>
        <stp>NGE?108</stp>
        <stp>ContractMonth</stp>
        <stp/>
        <stp>T</stp>
        <tr r="E110" s="7"/>
      </tp>
      <tp t="s">
        <v>NOV</v>
        <stp/>
        <stp>ContractData</stp>
        <stp>NGE?103</stp>
        <stp>ContractMonth</stp>
        <stp/>
        <stp>T</stp>
        <tr r="E105" s="7"/>
      </tp>
      <tp t="s">
        <v>OCT</v>
        <stp/>
        <stp>ContractData</stp>
        <stp>NGE?102</stp>
        <stp>ContractMonth</stp>
        <stp/>
        <stp>T</stp>
        <tr r="E104" s="7"/>
      </tp>
      <tp t="s">
        <v>SEP</v>
        <stp/>
        <stp>ContractData</stp>
        <stp>NGE?101</stp>
        <stp>ContractMonth</stp>
        <stp/>
        <stp>T</stp>
        <tr r="E103" s="7"/>
      </tp>
      <tp t="s">
        <v>AUG</v>
        <stp/>
        <stp>ContractData</stp>
        <stp>NGE?100</stp>
        <stp>ContractMonth</stp>
        <stp/>
        <stp>T</stp>
        <tr r="E102" s="7"/>
      </tp>
      <tp t="s">
        <v>MAR</v>
        <stp/>
        <stp>ContractData</stp>
        <stp>NGE?107</stp>
        <stp>ContractMonth</stp>
        <stp/>
        <stp>T</stp>
        <tr r="E109" s="7"/>
      </tp>
      <tp t="s">
        <v>FEB</v>
        <stp/>
        <stp>ContractData</stp>
        <stp>NGE?106</stp>
        <stp>ContractMonth</stp>
        <stp/>
        <stp>T</stp>
        <tr r="E108" s="7"/>
      </tp>
      <tp t="s">
        <v>JAN</v>
        <stp/>
        <stp>ContractData</stp>
        <stp>NGE?105</stp>
        <stp>ContractMonth</stp>
        <stp/>
        <stp>T</stp>
        <tr r="E107" s="7"/>
      </tp>
      <tp t="s">
        <v>DEC</v>
        <stp/>
        <stp>ContractData</stp>
        <stp>NGE?104</stp>
        <stp>ContractMonth</stp>
        <stp/>
        <stp>T</stp>
        <tr r="E106" s="7"/>
      </tp>
      <tp t="s">
        <v>HOEN27</v>
        <stp/>
        <stp>ContractData</stp>
        <stp>HOE?15</stp>
        <stp>Symbol</stp>
        <stp/>
        <stp>T</stp>
        <tr r="C17" s="4"/>
      </tp>
      <tp t="s">
        <v>CLEM33</v>
        <stp/>
        <stp>ContractData</stp>
        <stp>CLE?86</stp>
        <stp>Symbol</stp>
        <stp/>
        <stp>T</stp>
        <tr r="C88" s="1"/>
      </tp>
      <tp t="s">
        <v>HOEH29</v>
        <stp/>
        <stp>ContractData</stp>
        <stp>HOE?35</stp>
        <stp>Symbol</stp>
        <stp/>
        <stp>T</stp>
        <tr r="C37" s="4"/>
      </tp>
      <tp t="s">
        <v>CLEJ34</v>
        <stp/>
        <stp>ContractData</stp>
        <stp>CLE?96</stp>
        <stp>Symbol</stp>
        <stp/>
        <stp>T</stp>
        <tr r="C98" s="1"/>
      </tp>
      <tp t="s">
        <v>HOEK28</v>
        <stp/>
        <stp>ContractData</stp>
        <stp>HOE?25</stp>
        <stp>Symbol</stp>
        <stp/>
        <stp>T</stp>
        <tr r="C27" s="4"/>
      </tp>
      <tp t="s">
        <v>HOEF30</v>
        <stp/>
        <stp>ContractData</stp>
        <stp>HOE?45</stp>
        <stp>Symbol</stp>
        <stp/>
        <stp>T</stp>
        <tr r="C47" s="4"/>
      </tp>
      <tp t="s">
        <v>CLEM28</v>
        <stp/>
        <stp>ContractData</stp>
        <stp>CLE?26</stp>
        <stp>Symbol</stp>
        <stp/>
        <stp>T</stp>
        <tr r="C28" s="1"/>
      </tp>
      <tp t="s">
        <v>CLEJ29</v>
        <stp/>
        <stp>ContractData</stp>
        <stp>CLE?36</stp>
        <stp>Symbol</stp>
        <stp/>
        <stp>T</stp>
        <tr r="C38" s="1"/>
      </tp>
      <tp t="s">
        <v>CLEQ27</v>
        <stp/>
        <stp>ContractData</stp>
        <stp>CLE?16</stp>
        <stp>Symbol</stp>
        <stp/>
        <stp>T</stp>
        <tr r="C18" s="1"/>
      </tp>
      <tp t="s">
        <v>CLEV31</v>
        <stp/>
        <stp>ContractData</stp>
        <stp>CLE?66</stp>
        <stp>Symbol</stp>
        <stp/>
        <stp>T</stp>
        <tr r="C68" s="1"/>
      </tp>
      <tp t="s">
        <v>CLEQ32</v>
        <stp/>
        <stp>ContractData</stp>
        <stp>CLE?76</stp>
        <stp>Symbol</stp>
        <stp/>
        <stp>T</stp>
        <tr r="C78" s="1"/>
      </tp>
      <tp t="s">
        <v>CLEG30</v>
        <stp/>
        <stp>ContractData</stp>
        <stp>CLE?46</stp>
        <stp>Symbol</stp>
        <stp/>
        <stp>T</stp>
        <tr r="C48" s="1"/>
      </tp>
      <tp t="s">
        <v>CLEZ30</v>
        <stp/>
        <stp>ContractData</stp>
        <stp>CLE?56</stp>
        <stp>Symbol</stp>
        <stp/>
        <stp>T</stp>
        <tr r="C58" s="1"/>
      </tp>
      <tp t="s">
        <v>RBEM29</v>
        <stp/>
        <stp>ContractData</stp>
        <stp>RBE?38</stp>
        <stp>Symbol</stp>
        <stp/>
        <stp>T</stp>
        <tr r="C40" s="5"/>
      </tp>
      <tp t="s">
        <v>RBEQ28</v>
        <stp/>
        <stp>ContractData</stp>
        <stp>RBE?28</stp>
        <stp>Symbol</stp>
        <stp/>
        <stp>T</stp>
        <tr r="C30" s="5"/>
      </tp>
      <tp t="s">
        <v>RBEV27</v>
        <stp/>
        <stp>ContractData</stp>
        <stp>RBE?18</stp>
        <stp>Symbol</stp>
        <stp/>
        <stp>T</stp>
        <tr r="C20" s="5"/>
      </tp>
      <tp t="s">
        <v>MAR</v>
        <stp/>
        <stp>ContractData</stp>
        <stp>NGE?119</stp>
        <stp>ContractMonth</stp>
        <stp/>
        <stp>T</stp>
        <tr r="E121" s="7"/>
      </tp>
      <tp t="s">
        <v>FEB</v>
        <stp/>
        <stp>ContractData</stp>
        <stp>NGE?118</stp>
        <stp>ContractMonth</stp>
        <stp/>
        <stp>T</stp>
        <tr r="E120" s="7"/>
      </tp>
      <tp t="s">
        <v>SEP</v>
        <stp/>
        <stp>ContractData</stp>
        <stp>NGE?113</stp>
        <stp>ContractMonth</stp>
        <stp/>
        <stp>T</stp>
        <tr r="E115" s="7"/>
      </tp>
      <tp t="s">
        <v>AUG</v>
        <stp/>
        <stp>ContractData</stp>
        <stp>NGE?112</stp>
        <stp>ContractMonth</stp>
        <stp/>
        <stp>T</stp>
        <tr r="E114" s="7"/>
      </tp>
      <tp t="s">
        <v>JUL</v>
        <stp/>
        <stp>ContractData</stp>
        <stp>NGE?111</stp>
        <stp>ContractMonth</stp>
        <stp/>
        <stp>T</stp>
        <tr r="E113" s="7"/>
      </tp>
      <tp t="s">
        <v>JUN</v>
        <stp/>
        <stp>ContractData</stp>
        <stp>NGE?110</stp>
        <stp>ContractMonth</stp>
        <stp/>
        <stp>T</stp>
        <tr r="E112" s="7"/>
      </tp>
      <tp t="s">
        <v>JAN</v>
        <stp/>
        <stp>ContractData</stp>
        <stp>NGE?117</stp>
        <stp>ContractMonth</stp>
        <stp/>
        <stp>T</stp>
        <tr r="E119" s="7"/>
      </tp>
      <tp t="s">
        <v>DEC</v>
        <stp/>
        <stp>ContractData</stp>
        <stp>NGE?116</stp>
        <stp>ContractMonth</stp>
        <stp/>
        <stp>T</stp>
        <tr r="E118" s="7"/>
      </tp>
      <tp t="s">
        <v>NOV</v>
        <stp/>
        <stp>ContractData</stp>
        <stp>NGE?115</stp>
        <stp>ContractMonth</stp>
        <stp/>
        <stp>T</stp>
        <tr r="E117" s="7"/>
      </tp>
      <tp t="s">
        <v>OCT</v>
        <stp/>
        <stp>ContractData</stp>
        <stp>NGE?114</stp>
        <stp>ContractMonth</stp>
        <stp/>
        <stp>T</stp>
        <tr r="E116" s="7"/>
      </tp>
      <tp t="s">
        <v>NGEJ32</v>
        <stp/>
        <stp>ContractData</stp>
        <stp>NGE?72</stp>
        <stp>Symbol</stp>
        <stp/>
        <stp>T</stp>
        <tr r="C74" s="7"/>
      </tp>
      <tp t="s">
        <v>NGEM31</v>
        <stp/>
        <stp>ContractData</stp>
        <stp>NGE?62</stp>
        <stp>Symbol</stp>
        <stp/>
        <stp>T</stp>
        <tr r="C64" s="7"/>
      </tp>
      <tp t="s">
        <v>CLEU33</v>
        <stp/>
        <stp>ContractData</stp>
        <stp>CLE?89</stp>
        <stp>Symbol</stp>
        <stp/>
        <stp>T</stp>
        <tr r="C91" s="1"/>
      </tp>
      <tp t="s">
        <v>NGEQ30</v>
        <stp/>
        <stp>ContractData</stp>
        <stp>NGE?52</stp>
        <stp>Symbol</stp>
        <stp/>
        <stp>T</stp>
        <tr r="C54" s="7"/>
      </tp>
      <tp t="s">
        <v>CLEN34</v>
        <stp/>
        <stp>ContractData</stp>
        <stp>CLE?99</stp>
        <stp>Symbol</stp>
        <stp/>
        <stp>T</stp>
        <tr r="C101" s="1"/>
      </tp>
      <tp t="s">
        <v>NGEV29</v>
        <stp/>
        <stp>ContractData</stp>
        <stp>NGE?42</stp>
        <stp>Symbol</stp>
        <stp/>
        <stp>T</stp>
        <tr r="C44" s="7"/>
      </tp>
      <tp t="s">
        <v>NGEZ28</v>
        <stp/>
        <stp>ContractData</stp>
        <stp>NGE?32</stp>
        <stp>Symbol</stp>
        <stp/>
        <stp>T</stp>
        <tr r="C34" s="7"/>
      </tp>
      <tp t="s">
        <v>NGEG28</v>
        <stp/>
        <stp>ContractData</stp>
        <stp>NGE?22</stp>
        <stp>Symbol</stp>
        <stp/>
        <stp>T</stp>
        <tr r="C24" s="7"/>
      </tp>
      <tp t="s">
        <v>NGEJ27</v>
        <stp/>
        <stp>ContractData</stp>
        <stp>NGE?12</stp>
        <stp>Symbol</stp>
        <stp/>
        <stp>T</stp>
        <tr r="C14" s="7"/>
      </tp>
      <tp t="s">
        <v>CLEU28</v>
        <stp/>
        <stp>ContractData</stp>
        <stp>CLE?29</stp>
        <stp>Symbol</stp>
        <stp/>
        <stp>T</stp>
        <tr r="C31" s="1"/>
      </tp>
      <tp t="s">
        <v>CLEN29</v>
        <stp/>
        <stp>ContractData</stp>
        <stp>CLE?39</stp>
        <stp>Symbol</stp>
        <stp/>
        <stp>T</stp>
        <tr r="C41" s="1"/>
      </tp>
      <tp t="s">
        <v>CLEX27</v>
        <stp/>
        <stp>ContractData</stp>
        <stp>CLE?19</stp>
        <stp>Symbol</stp>
        <stp/>
        <stp>T</stp>
        <tr r="C21" s="1"/>
      </tp>
      <tp t="s">
        <v>CLEF32</v>
        <stp/>
        <stp>ContractData</stp>
        <stp>CLE?69</stp>
        <stp>Symbol</stp>
        <stp/>
        <stp>T</stp>
        <tr r="C71" s="1"/>
      </tp>
      <tp t="s">
        <v>CLEX32</v>
        <stp/>
        <stp>ContractData</stp>
        <stp>CLE?79</stp>
        <stp>Symbol</stp>
        <stp/>
        <stp>T</stp>
        <tr r="C81" s="1"/>
      </tp>
      <tp t="s">
        <v>CLEK30</v>
        <stp/>
        <stp>ContractData</stp>
        <stp>CLE?49</stp>
        <stp>Symbol</stp>
        <stp/>
        <stp>T</stp>
        <tr r="C51" s="1"/>
      </tp>
      <tp t="s">
        <v>NGEZ33</v>
        <stp/>
        <stp>ContractData</stp>
        <stp>NGE?92</stp>
        <stp>Symbol</stp>
        <stp/>
        <stp>T</stp>
        <tr r="C94" s="7"/>
      </tp>
      <tp t="s">
        <v>CLEH31</v>
        <stp/>
        <stp>ContractData</stp>
        <stp>CLE?59</stp>
        <stp>Symbol</stp>
        <stp/>
        <stp>T</stp>
        <tr r="C61" s="1"/>
      </tp>
      <tp t="s">
        <v>NGEG33</v>
        <stp/>
        <stp>ContractData</stp>
        <stp>NGE?82</stp>
        <stp>Symbol</stp>
        <stp/>
        <stp>T</stp>
        <tr r="C84" s="7"/>
      </tp>
      <tp t="s">
        <v>RBEK29</v>
        <stp/>
        <stp>ContractData</stp>
        <stp>RBE?37</stp>
        <stp>Symbol</stp>
        <stp/>
        <stp>T</stp>
        <tr r="C39" s="5"/>
      </tp>
      <tp t="s">
        <v>RBEN28</v>
        <stp/>
        <stp>ContractData</stp>
        <stp>RBE?27</stp>
        <stp>Symbol</stp>
        <stp/>
        <stp>T</stp>
        <tr r="C29" s="5"/>
      </tp>
      <tp t="s">
        <v>RBEU27</v>
        <stp/>
        <stp>ContractData</stp>
        <stp>RBE?17</stp>
        <stp>Symbol</stp>
        <stp/>
        <stp>T</stp>
        <tr r="C19" s="5"/>
      </tp>
      <tp t="s">
        <v>NGEK32</v>
        <stp/>
        <stp>ContractData</stp>
        <stp>NGE?73</stp>
        <stp>Symbol</stp>
        <stp/>
        <stp>T</stp>
        <tr r="C75" s="7"/>
      </tp>
      <tp t="s">
        <v>NGEN31</v>
        <stp/>
        <stp>ContractData</stp>
        <stp>NGE?63</stp>
        <stp>Symbol</stp>
        <stp/>
        <stp>T</stp>
        <tr r="C65" s="7"/>
      </tp>
      <tp t="s">
        <v>CLEQ33</v>
        <stp/>
        <stp>ContractData</stp>
        <stp>CLE?88</stp>
        <stp>Symbol</stp>
        <stp/>
        <stp>T</stp>
        <tr r="C90" s="1"/>
      </tp>
      <tp t="s">
        <v>NGEU30</v>
        <stp/>
        <stp>ContractData</stp>
        <stp>NGE?53</stp>
        <stp>Symbol</stp>
        <stp/>
        <stp>T</stp>
        <tr r="C55" s="7"/>
      </tp>
      <tp t="s">
        <v>CLEM34</v>
        <stp/>
        <stp>ContractData</stp>
        <stp>CLE?98</stp>
        <stp>Symbol</stp>
        <stp/>
        <stp>T</stp>
        <tr r="C100" s="1"/>
      </tp>
      <tp t="s">
        <v>NGEX29</v>
        <stp/>
        <stp>ContractData</stp>
        <stp>NGE?43</stp>
        <stp>Symbol</stp>
        <stp/>
        <stp>T</stp>
        <tr r="C45" s="7"/>
      </tp>
      <tp t="s">
        <v>NGEF29</v>
        <stp/>
        <stp>ContractData</stp>
        <stp>NGE?33</stp>
        <stp>Symbol</stp>
        <stp/>
        <stp>T</stp>
        <tr r="C35" s="7"/>
      </tp>
      <tp t="s">
        <v>NGEH28</v>
        <stp/>
        <stp>ContractData</stp>
        <stp>NGE?23</stp>
        <stp>Symbol</stp>
        <stp/>
        <stp>T</stp>
        <tr r="C25" s="7"/>
      </tp>
      <tp t="s">
        <v>NGEK27</v>
        <stp/>
        <stp>ContractData</stp>
        <stp>NGE?13</stp>
        <stp>Symbol</stp>
        <stp/>
        <stp>T</stp>
        <tr r="C15" s="7"/>
      </tp>
      <tp t="s">
        <v>CLEQ28</v>
        <stp/>
        <stp>ContractData</stp>
        <stp>CLE?28</stp>
        <stp>Symbol</stp>
        <stp/>
        <stp>T</stp>
        <tr r="C30" s="1"/>
      </tp>
      <tp t="s">
        <v>CLEM29</v>
        <stp/>
        <stp>ContractData</stp>
        <stp>CLE?38</stp>
        <stp>Symbol</stp>
        <stp/>
        <stp>T</stp>
        <tr r="C40" s="1"/>
      </tp>
      <tp t="s">
        <v>CLEV27</v>
        <stp/>
        <stp>ContractData</stp>
        <stp>CLE?18</stp>
        <stp>Symbol</stp>
        <stp/>
        <stp>T</stp>
        <tr r="C20" s="1"/>
      </tp>
      <tp t="s">
        <v>CLEZ31</v>
        <stp/>
        <stp>ContractData</stp>
        <stp>CLE?68</stp>
        <stp>Symbol</stp>
        <stp/>
        <stp>T</stp>
        <tr r="C70" s="1"/>
      </tp>
      <tp t="s">
        <v>CLEV32</v>
        <stp/>
        <stp>ContractData</stp>
        <stp>CLE?78</stp>
        <stp>Symbol</stp>
        <stp/>
        <stp>T</stp>
        <tr r="C80" s="1"/>
      </tp>
      <tp t="s">
        <v>CLEJ30</v>
        <stp/>
        <stp>ContractData</stp>
        <stp>CLE?48</stp>
        <stp>Symbol</stp>
        <stp/>
        <stp>T</stp>
        <tr r="C50" s="1"/>
      </tp>
      <tp t="s">
        <v>NGEF34</v>
        <stp/>
        <stp>ContractData</stp>
        <stp>NGE?93</stp>
        <stp>Symbol</stp>
        <stp/>
        <stp>T</stp>
        <tr r="C95" s="7"/>
      </tp>
      <tp t="s">
        <v>CLEG31</v>
        <stp/>
        <stp>ContractData</stp>
        <stp>CLE?58</stp>
        <stp>Symbol</stp>
        <stp/>
        <stp>T</stp>
        <tr r="C60" s="1"/>
      </tp>
      <tp t="s">
        <v>NGEH33</v>
        <stp/>
        <stp>ContractData</stp>
        <stp>NGE?83</stp>
        <stp>Symbol</stp>
        <stp/>
        <stp>T</stp>
        <tr r="C85" s="7"/>
      </tp>
      <tp t="s">
        <v>RBEJ29</v>
        <stp/>
        <stp>ContractData</stp>
        <stp>RBE?36</stp>
        <stp>Symbol</stp>
        <stp/>
        <stp>T</stp>
        <tr r="C38" s="5"/>
      </tp>
      <tp t="s">
        <v>RBEM28</v>
        <stp/>
        <stp>ContractData</stp>
        <stp>RBE?26</stp>
        <stp>Symbol</stp>
        <stp/>
        <stp>T</stp>
        <tr r="C28" s="5"/>
      </tp>
      <tp t="s">
        <v>RBEQ27</v>
        <stp/>
        <stp>ContractData</stp>
        <stp>RBE?16</stp>
        <stp>Symbol</stp>
        <stp/>
        <stp>T</stp>
        <tr r="C18" s="5"/>
      </tp>
      <tp t="s">
        <v>HOEV27</v>
        <stp/>
        <stp>ContractData</stp>
        <stp>HOE?18</stp>
        <stp>Symbol</stp>
        <stp/>
        <stp>T</stp>
        <tr r="C20" s="4"/>
      </tp>
      <tp t="s">
        <v>NGEG32</v>
        <stp/>
        <stp>ContractData</stp>
        <stp>NGE?70</stp>
        <stp>Symbol</stp>
        <stp/>
        <stp>T</stp>
        <tr r="C72" s="7"/>
      </tp>
      <tp t="s">
        <v>NGEJ31</v>
        <stp/>
        <stp>ContractData</stp>
        <stp>NGE?60</stp>
        <stp>Symbol</stp>
        <stp/>
        <stp>T</stp>
        <tr r="C62" s="7"/>
      </tp>
      <tp t="s">
        <v>HOEM29</v>
        <stp/>
        <stp>ContractData</stp>
        <stp>HOE?38</stp>
        <stp>Symbol</stp>
        <stp/>
        <stp>T</stp>
        <tr r="C40" s="4"/>
      </tp>
      <tp t="s">
        <v>NGEM30</v>
        <stp/>
        <stp>ContractData</stp>
        <stp>NGE?50</stp>
        <stp>Symbol</stp>
        <stp/>
        <stp>T</stp>
        <tr r="C52" s="7"/>
      </tp>
      <tp t="s">
        <v>HOEQ28</v>
        <stp/>
        <stp>ContractData</stp>
        <stp>HOE?28</stp>
        <stp>Symbol</stp>
        <stp/>
        <stp>T</stp>
        <tr r="C30" s="4"/>
      </tp>
      <tp t="s">
        <v>NGEQ29</v>
        <stp/>
        <stp>ContractData</stp>
        <stp>NGE?40</stp>
        <stp>Symbol</stp>
        <stp/>
        <stp>T</stp>
        <tr r="C42" s="7"/>
      </tp>
      <tp t="s">
        <v>NGEV28</v>
        <stp/>
        <stp>ContractData</stp>
        <stp>NGE?30</stp>
        <stp>Symbol</stp>
        <stp/>
        <stp>T</stp>
        <tr r="C32" s="7"/>
      </tp>
      <tp t="s">
        <v>NGEZ27</v>
        <stp/>
        <stp>ContractData</stp>
        <stp>NGE?20</stp>
        <stp>Symbol</stp>
        <stp/>
        <stp>T</stp>
        <tr r="C22" s="7"/>
      </tp>
      <tp t="s">
        <v>NGEG27</v>
        <stp/>
        <stp>ContractData</stp>
        <stp>NGE?10</stp>
        <stp>Symbol</stp>
        <stp/>
        <stp>T</stp>
        <tr r="C12" s="7"/>
      </tp>
      <tp t="s">
        <v>NGEV33</v>
        <stp/>
        <stp>ContractData</stp>
        <stp>NGE?90</stp>
        <stp>Symbol</stp>
        <stp/>
        <stp>T</stp>
        <tr r="C92" s="7"/>
      </tp>
      <tp t="s">
        <v>NGEZ32</v>
        <stp/>
        <stp>ContractData</stp>
        <stp>NGE?80</stp>
        <stp>Symbol</stp>
        <stp/>
        <stp>T</stp>
        <tr r="C82" s="7"/>
      </tp>
      <tp t="s">
        <v>RBEH29</v>
        <stp/>
        <stp>ContractData</stp>
        <stp>RBE?35</stp>
        <stp>Symbol</stp>
        <stp/>
        <stp>T</stp>
        <tr r="C37" s="5"/>
      </tp>
      <tp t="s">
        <v>RBEK28</v>
        <stp/>
        <stp>ContractData</stp>
        <stp>RBE?25</stp>
        <stp>Symbol</stp>
        <stp/>
        <stp>T</stp>
        <tr r="C27" s="5"/>
      </tp>
      <tp t="s">
        <v>RBEN27</v>
        <stp/>
        <stp>ContractData</stp>
        <stp>RBE?15</stp>
        <stp>Symbol</stp>
        <stp/>
        <stp>T</stp>
        <tr r="C17" s="5"/>
      </tp>
      <tp t="s">
        <v>RBEF30</v>
        <stp/>
        <stp>ContractData</stp>
        <stp>RBE?45</stp>
        <stp>Symbol</stp>
        <stp/>
        <stp>T</stp>
        <tr r="C47" s="5"/>
      </tp>
      <tp t="s">
        <v>HOEX27</v>
        <stp/>
        <stp>ContractData</stp>
        <stp>HOE?19</stp>
        <stp>Symbol</stp>
        <stp/>
        <stp>T</stp>
        <tr r="C21" s="4"/>
      </tp>
      <tp t="s">
        <v>NGEH32</v>
        <stp/>
        <stp>ContractData</stp>
        <stp>NGE?71</stp>
        <stp>Symbol</stp>
        <stp/>
        <stp>T</stp>
        <tr r="C73" s="7"/>
      </tp>
      <tp t="s">
        <v>NGEK31</v>
        <stp/>
        <stp>ContractData</stp>
        <stp>NGE?61</stp>
        <stp>Symbol</stp>
        <stp/>
        <stp>T</stp>
        <tr r="C63" s="7"/>
      </tp>
      <tp t="s">
        <v>HOEN29</v>
        <stp/>
        <stp>ContractData</stp>
        <stp>HOE?39</stp>
        <stp>Symbol</stp>
        <stp/>
        <stp>T</stp>
        <tr r="C41" s="4"/>
      </tp>
      <tp t="s">
        <v>NGEN30</v>
        <stp/>
        <stp>ContractData</stp>
        <stp>NGE?51</stp>
        <stp>Symbol</stp>
        <stp/>
        <stp>T</stp>
        <tr r="C53" s="7"/>
      </tp>
      <tp t="s">
        <v>HOEU28</v>
        <stp/>
        <stp>ContractData</stp>
        <stp>HOE?29</stp>
        <stp>Symbol</stp>
        <stp/>
        <stp>T</stp>
        <tr r="C31" s="4"/>
      </tp>
      <tp t="s">
        <v>NGEU29</v>
        <stp/>
        <stp>ContractData</stp>
        <stp>NGE?41</stp>
        <stp>Symbol</stp>
        <stp/>
        <stp>T</stp>
        <tr r="C43" s="7"/>
      </tp>
      <tp t="s">
        <v>NGEX28</v>
        <stp/>
        <stp>ContractData</stp>
        <stp>NGE?31</stp>
        <stp>Symbol</stp>
        <stp/>
        <stp>T</stp>
        <tr r="C33" s="7"/>
      </tp>
      <tp t="s">
        <v>NGEF28</v>
        <stp/>
        <stp>ContractData</stp>
        <stp>NGE?21</stp>
        <stp>Symbol</stp>
        <stp/>
        <stp>T</stp>
        <tr r="C23" s="7"/>
      </tp>
      <tp t="s">
        <v>NGEH27</v>
        <stp/>
        <stp>ContractData</stp>
        <stp>NGE?11</stp>
        <stp>Symbol</stp>
        <stp/>
        <stp>T</stp>
        <tr r="C13" s="7"/>
      </tp>
      <tp t="s">
        <v>NGEX33</v>
        <stp/>
        <stp>ContractData</stp>
        <stp>NGE?91</stp>
        <stp>Symbol</stp>
        <stp/>
        <stp>T</stp>
        <tr r="C93" s="7"/>
      </tp>
      <tp t="s">
        <v>NGEF33</v>
        <stp/>
        <stp>ContractData</stp>
        <stp>NGE?81</stp>
        <stp>Symbol</stp>
        <stp/>
        <stp>T</stp>
        <tr r="C83" s="7"/>
      </tp>
      <tp t="s">
        <v>RBEG29</v>
        <stp/>
        <stp>ContractData</stp>
        <stp>RBE?34</stp>
        <stp>Symbol</stp>
        <stp/>
        <stp>T</stp>
        <tr r="C36" s="5"/>
      </tp>
      <tp t="s">
        <v>RBEJ28</v>
        <stp/>
        <stp>ContractData</stp>
        <stp>RBE?24</stp>
        <stp>Symbol</stp>
        <stp/>
        <stp>T</stp>
        <tr r="C26" s="5"/>
      </tp>
      <tp t="s">
        <v>RBEM27</v>
        <stp/>
        <stp>ContractData</stp>
        <stp>RBE?14</stp>
        <stp>Symbol</stp>
        <stp/>
        <stp>T</stp>
        <tr r="C16" s="5"/>
      </tp>
      <tp t="s">
        <v>RBEZ29</v>
        <stp/>
        <stp>ContractData</stp>
        <stp>RBE?44</stp>
        <stp>Symbol</stp>
        <stp/>
        <stp>T</stp>
        <tr r="C46" s="5"/>
      </tp>
      <tp t="s">
        <v>NGEQ32</v>
        <stp/>
        <stp>ContractData</stp>
        <stp>NGE?76</stp>
        <stp>Symbol</stp>
        <stp/>
        <stp>T</stp>
        <tr r="C78" s="7"/>
      </tp>
      <tp t="s">
        <v>NGEV31</v>
        <stp/>
        <stp>ContractData</stp>
        <stp>NGE?66</stp>
        <stp>Symbol</stp>
        <stp/>
        <stp>T</stp>
        <tr r="C68" s="7"/>
      </tp>
      <tp t="s">
        <v>NGEZ30</v>
        <stp/>
        <stp>ContractData</stp>
        <stp>NGE?56</stp>
        <stp>Symbol</stp>
        <stp/>
        <stp>T</stp>
        <tr r="C58" s="7"/>
      </tp>
      <tp t="s">
        <v>NGEG30</v>
        <stp/>
        <stp>ContractData</stp>
        <stp>NGE?46</stp>
        <stp>Symbol</stp>
        <stp/>
        <stp>T</stp>
        <tr r="C48" s="7"/>
      </tp>
      <tp t="s">
        <v>NGEJ29</v>
        <stp/>
        <stp>ContractData</stp>
        <stp>NGE?36</stp>
        <stp>Symbol</stp>
        <stp/>
        <stp>T</stp>
        <tr r="C38" s="7"/>
      </tp>
      <tp t="s">
        <v>NGEM28</v>
        <stp/>
        <stp>ContractData</stp>
        <stp>NGE?26</stp>
        <stp>Symbol</stp>
        <stp/>
        <stp>T</stp>
        <tr r="C28" s="7"/>
      </tp>
      <tp t="s">
        <v>NGEQ27</v>
        <stp/>
        <stp>ContractData</stp>
        <stp>NGE?16</stp>
        <stp>Symbol</stp>
        <stp/>
        <stp>T</stp>
        <tr r="C18" s="7"/>
      </tp>
      <tp t="s">
        <v>NGEJ34</v>
        <stp/>
        <stp>ContractData</stp>
        <stp>NGE?96</stp>
        <stp>Symbol</stp>
        <stp/>
        <stp>T</stp>
        <tr r="C98" s="7"/>
      </tp>
      <tp t="s">
        <v>NGEM33</v>
        <stp/>
        <stp>ContractData</stp>
        <stp>NGE?86</stp>
        <stp>Symbol</stp>
        <stp/>
        <stp>T</stp>
        <tr r="C88" s="7"/>
      </tp>
      <tp t="s">
        <v>RBEF29</v>
        <stp/>
        <stp>ContractData</stp>
        <stp>RBE?33</stp>
        <stp>Symbol</stp>
        <stp/>
        <stp>T</stp>
        <tr r="C35" s="5"/>
      </tp>
      <tp t="s">
        <v>RBEH28</v>
        <stp/>
        <stp>ContractData</stp>
        <stp>RBE?23</stp>
        <stp>Symbol</stp>
        <stp/>
        <stp>T</stp>
        <tr r="C25" s="5"/>
      </tp>
      <tp t="s">
        <v>RBEK27</v>
        <stp/>
        <stp>ContractData</stp>
        <stp>RBE?13</stp>
        <stp>Symbol</stp>
        <stp/>
        <stp>T</stp>
        <tr r="C15" s="5"/>
      </tp>
      <tp t="s">
        <v>RBEX29</v>
        <stp/>
        <stp>ContractData</stp>
        <stp>RBE?43</stp>
        <stp>Symbol</stp>
        <stp/>
        <stp>T</stp>
        <tr r="C45" s="5"/>
      </tp>
      <tp t="s">
        <v>MAR</v>
        <stp/>
        <stp>ContractData</stp>
        <stp>CLE?119</stp>
        <stp>ContractMonth</stp>
        <stp/>
        <stp>T</stp>
        <tr r="E121" s="1"/>
      </tp>
      <tp t="s">
        <v>FEB</v>
        <stp/>
        <stp>ContractData</stp>
        <stp>CLE?118</stp>
        <stp>ContractMonth</stp>
        <stp/>
        <stp>T</stp>
        <tr r="E120" s="1"/>
      </tp>
      <tp t="s">
        <v>SEP</v>
        <stp/>
        <stp>ContractData</stp>
        <stp>CLE?113</stp>
        <stp>ContractMonth</stp>
        <stp/>
        <stp>T</stp>
        <tr r="E115" s="1"/>
      </tp>
      <tp t="s">
        <v>AUG</v>
        <stp/>
        <stp>ContractData</stp>
        <stp>CLE?112</stp>
        <stp>ContractMonth</stp>
        <stp/>
        <stp>T</stp>
        <tr r="E114" s="1"/>
      </tp>
      <tp t="s">
        <v>JUL</v>
        <stp/>
        <stp>ContractData</stp>
        <stp>CLE?111</stp>
        <stp>ContractMonth</stp>
        <stp/>
        <stp>T</stp>
        <tr r="E113" s="1"/>
      </tp>
      <tp t="s">
        <v>JUN</v>
        <stp/>
        <stp>ContractData</stp>
        <stp>CLE?110</stp>
        <stp>ContractMonth</stp>
        <stp/>
        <stp>T</stp>
        <tr r="E112" s="1"/>
      </tp>
      <tp t="s">
        <v>JAN</v>
        <stp/>
        <stp>ContractData</stp>
        <stp>CLE?117</stp>
        <stp>ContractMonth</stp>
        <stp/>
        <stp>T</stp>
        <tr r="E119" s="1"/>
      </tp>
      <tp t="s">
        <v>DEC</v>
        <stp/>
        <stp>ContractData</stp>
        <stp>CLE?116</stp>
        <stp>ContractMonth</stp>
        <stp/>
        <stp>T</stp>
        <tr r="E118" s="1"/>
      </tp>
      <tp t="s">
        <v>NOV</v>
        <stp/>
        <stp>ContractData</stp>
        <stp>CLE?115</stp>
        <stp>ContractMonth</stp>
        <stp/>
        <stp>T</stp>
        <tr r="E117" s="1"/>
      </tp>
      <tp t="s">
        <v>OCT</v>
        <stp/>
        <stp>ContractData</stp>
        <stp>CLE?114</stp>
        <stp>ContractMonth</stp>
        <stp/>
        <stp>T</stp>
        <tr r="E116" s="1"/>
      </tp>
      <tp t="s">
        <v>NGEU32</v>
        <stp/>
        <stp>ContractData</stp>
        <stp>NGE?77</stp>
        <stp>Symbol</stp>
        <stp/>
        <stp>T</stp>
        <tr r="C79" s="7"/>
      </tp>
      <tp t="s">
        <v>NGEX31</v>
        <stp/>
        <stp>ContractData</stp>
        <stp>NGE?67</stp>
        <stp>Symbol</stp>
        <stp/>
        <stp>T</stp>
        <tr r="C69" s="7"/>
      </tp>
      <tp t="s">
        <v>NGEF31</v>
        <stp/>
        <stp>ContractData</stp>
        <stp>NGE?57</stp>
        <stp>Symbol</stp>
        <stp/>
        <stp>T</stp>
        <tr r="C59" s="7"/>
      </tp>
      <tp t="s">
        <v>NGEH30</v>
        <stp/>
        <stp>ContractData</stp>
        <stp>NGE?47</stp>
        <stp>Symbol</stp>
        <stp/>
        <stp>T</stp>
        <tr r="C49" s="7"/>
      </tp>
      <tp t="s">
        <v>NGEK29</v>
        <stp/>
        <stp>ContractData</stp>
        <stp>NGE?37</stp>
        <stp>Symbol</stp>
        <stp/>
        <stp>T</stp>
        <tr r="C39" s="7"/>
      </tp>
      <tp t="s">
        <v>NGEN28</v>
        <stp/>
        <stp>ContractData</stp>
        <stp>NGE?27</stp>
        <stp>Symbol</stp>
        <stp/>
        <stp>T</stp>
        <tr r="C29" s="7"/>
      </tp>
      <tp t="s">
        <v>NGEU27</v>
        <stp/>
        <stp>ContractData</stp>
        <stp>NGE?17</stp>
        <stp>Symbol</stp>
        <stp/>
        <stp>T</stp>
        <tr r="C19" s="7"/>
      </tp>
      <tp t="s">
        <v>NGEK34</v>
        <stp/>
        <stp>ContractData</stp>
        <stp>NGE?97</stp>
        <stp>Symbol</stp>
        <stp/>
        <stp>T</stp>
        <tr r="C99" s="7"/>
      </tp>
      <tp t="s">
        <v>NGEN33</v>
        <stp/>
        <stp>ContractData</stp>
        <stp>NGE?87</stp>
        <stp>Symbol</stp>
        <stp/>
        <stp>T</stp>
        <tr r="C89" s="7"/>
      </tp>
      <tp t="s">
        <v>RBEZ28</v>
        <stp/>
        <stp>ContractData</stp>
        <stp>RBE?32</stp>
        <stp>Symbol</stp>
        <stp/>
        <stp>T</stp>
        <tr r="C34" s="5"/>
      </tp>
      <tp t="s">
        <v>RBEG28</v>
        <stp/>
        <stp>ContractData</stp>
        <stp>RBE?22</stp>
        <stp>Symbol</stp>
        <stp/>
        <stp>T</stp>
        <tr r="C24" s="5"/>
      </tp>
      <tp t="s">
        <v>RBEJ27</v>
        <stp/>
        <stp>ContractData</stp>
        <stp>RBE?12</stp>
        <stp>Symbol</stp>
        <stp/>
        <stp>T</stp>
        <tr r="C14" s="5"/>
      </tp>
      <tp t="s">
        <v>RBEV29</v>
        <stp/>
        <stp>ContractData</stp>
        <stp>RBE?42</stp>
        <stp>Symbol</stp>
        <stp/>
        <stp>T</stp>
        <tr r="C44" s="5"/>
      </tp>
      <tp t="s">
        <v>MAY</v>
        <stp/>
        <stp>ContractData</stp>
        <stp>CLE?109</stp>
        <stp>ContractMonth</stp>
        <stp/>
        <stp>T</stp>
        <tr r="E111" s="1"/>
      </tp>
      <tp t="s">
        <v>APR</v>
        <stp/>
        <stp>ContractData</stp>
        <stp>CLE?108</stp>
        <stp>ContractMonth</stp>
        <stp/>
        <stp>T</stp>
        <tr r="E110" s="1"/>
      </tp>
      <tp t="s">
        <v>NOV</v>
        <stp/>
        <stp>ContractData</stp>
        <stp>CLE?103</stp>
        <stp>ContractMonth</stp>
        <stp/>
        <stp>T</stp>
        <tr r="E105" s="1"/>
      </tp>
      <tp t="s">
        <v>OCT</v>
        <stp/>
        <stp>ContractData</stp>
        <stp>CLE?102</stp>
        <stp>ContractMonth</stp>
        <stp/>
        <stp>T</stp>
        <tr r="E104" s="1"/>
      </tp>
      <tp t="s">
        <v>SEP</v>
        <stp/>
        <stp>ContractData</stp>
        <stp>CLE?101</stp>
        <stp>ContractMonth</stp>
        <stp/>
        <stp>T</stp>
        <tr r="E103" s="1"/>
      </tp>
      <tp t="s">
        <v>AUG</v>
        <stp/>
        <stp>ContractData</stp>
        <stp>CLE?100</stp>
        <stp>ContractMonth</stp>
        <stp/>
        <stp>T</stp>
        <tr r="E102" s="1"/>
      </tp>
      <tp t="s">
        <v>MAR</v>
        <stp/>
        <stp>ContractData</stp>
        <stp>CLE?107</stp>
        <stp>ContractMonth</stp>
        <stp/>
        <stp>T</stp>
        <tr r="E109" s="1"/>
      </tp>
      <tp t="s">
        <v>FEB</v>
        <stp/>
        <stp>ContractData</stp>
        <stp>CLE?106</stp>
        <stp>ContractMonth</stp>
        <stp/>
        <stp>T</stp>
        <tr r="E108" s="1"/>
      </tp>
      <tp t="s">
        <v>JAN</v>
        <stp/>
        <stp>ContractData</stp>
        <stp>CLE?105</stp>
        <stp>ContractMonth</stp>
        <stp/>
        <stp>T</stp>
        <tr r="E107" s="1"/>
      </tp>
      <tp t="s">
        <v>DEC</v>
        <stp/>
        <stp>ContractData</stp>
        <stp>CLE?104</stp>
        <stp>ContractMonth</stp>
        <stp/>
        <stp>T</stp>
        <tr r="E106" s="1"/>
      </tp>
      <tp t="s">
        <v>NGEM32</v>
        <stp/>
        <stp>ContractData</stp>
        <stp>NGE?74</stp>
        <stp>Symbol</stp>
        <stp/>
        <stp>T</stp>
        <tr r="C76" s="7"/>
      </tp>
      <tp t="s">
        <v>NGEQ31</v>
        <stp/>
        <stp>ContractData</stp>
        <stp>NGE?64</stp>
        <stp>Symbol</stp>
        <stp/>
        <stp>T</stp>
        <tr r="C66" s="7"/>
      </tp>
      <tp t="s">
        <v>NGEV30</v>
        <stp/>
        <stp>ContractData</stp>
        <stp>NGE?54</stp>
        <stp>Symbol</stp>
        <stp/>
        <stp>T</stp>
        <tr r="C56" s="7"/>
      </tp>
      <tp t="s">
        <v>NGEZ29</v>
        <stp/>
        <stp>ContractData</stp>
        <stp>NGE?44</stp>
        <stp>Symbol</stp>
        <stp/>
        <stp>T</stp>
        <tr r="C46" s="7"/>
      </tp>
      <tp t="s">
        <v>NGEG29</v>
        <stp/>
        <stp>ContractData</stp>
        <stp>NGE?34</stp>
        <stp>Symbol</stp>
        <stp/>
        <stp>T</stp>
        <tr r="C36" s="7"/>
      </tp>
      <tp t="s">
        <v>NGEJ28</v>
        <stp/>
        <stp>ContractData</stp>
        <stp>NGE?24</stp>
        <stp>Symbol</stp>
        <stp/>
        <stp>T</stp>
        <tr r="C26" s="7"/>
      </tp>
      <tp t="s">
        <v>NGEM27</v>
        <stp/>
        <stp>ContractData</stp>
        <stp>NGE?14</stp>
        <stp>Symbol</stp>
        <stp/>
        <stp>T</stp>
        <tr r="C16" s="7"/>
      </tp>
      <tp t="s">
        <v>NGEG34</v>
        <stp/>
        <stp>ContractData</stp>
        <stp>NGE?94</stp>
        <stp>Symbol</stp>
        <stp/>
        <stp>T</stp>
        <tr r="C96" s="7"/>
      </tp>
      <tp t="s">
        <v>NGEJ33</v>
        <stp/>
        <stp>ContractData</stp>
        <stp>NGE?84</stp>
        <stp>Symbol</stp>
        <stp/>
        <stp>T</stp>
        <tr r="C86" s="7"/>
      </tp>
      <tp t="s">
        <v>RBEX28</v>
        <stp/>
        <stp>ContractData</stp>
        <stp>RBE?31</stp>
        <stp>Symbol</stp>
        <stp/>
        <stp>T</stp>
        <tr r="C33" s="5"/>
      </tp>
      <tp t="s">
        <v>RBEF28</v>
        <stp/>
        <stp>ContractData</stp>
        <stp>RBE?21</stp>
        <stp>Symbol</stp>
        <stp/>
        <stp>T</stp>
        <tr r="C23" s="5"/>
      </tp>
      <tp t="s">
        <v>RBEH27</v>
        <stp/>
        <stp>ContractData</stp>
        <stp>RBE?11</stp>
        <stp>Symbol</stp>
        <stp/>
        <stp>T</stp>
        <tr r="C13" s="5"/>
      </tp>
      <tp t="s">
        <v>RBEU29</v>
        <stp/>
        <stp>ContractData</stp>
        <stp>RBE?41</stp>
        <stp>Symbol</stp>
        <stp/>
        <stp>T</stp>
        <tr r="C43" s="5"/>
      </tp>
      <tp t="s">
        <v>FEB</v>
        <stp/>
        <stp>ContractData</stp>
        <stp>CLE?130</stp>
        <stp>ContractMonth</stp>
        <stp/>
        <stp>T</stp>
        <tr r="E132" s="1"/>
      </tp>
      <tp t="s">
        <v>NGEN32</v>
        <stp/>
        <stp>ContractData</stp>
        <stp>NGE?75</stp>
        <stp>Symbol</stp>
        <stp/>
        <stp>T</stp>
        <tr r="C77" s="7"/>
      </tp>
      <tp t="s">
        <v>NGEU31</v>
        <stp/>
        <stp>ContractData</stp>
        <stp>NGE?65</stp>
        <stp>Symbol</stp>
        <stp/>
        <stp>T</stp>
        <tr r="C67" s="7"/>
      </tp>
      <tp t="s">
        <v>NGEX30</v>
        <stp/>
        <stp>ContractData</stp>
        <stp>NGE?55</stp>
        <stp>Symbol</stp>
        <stp/>
        <stp>T</stp>
        <tr r="C57" s="7"/>
      </tp>
      <tp t="s">
        <v>NGEF30</v>
        <stp/>
        <stp>ContractData</stp>
        <stp>NGE?45</stp>
        <stp>Symbol</stp>
        <stp/>
        <stp>T</stp>
        <tr r="C47" s="7"/>
      </tp>
      <tp t="s">
        <v>NGEH29</v>
        <stp/>
        <stp>ContractData</stp>
        <stp>NGE?35</stp>
        <stp>Symbol</stp>
        <stp/>
        <stp>T</stp>
        <tr r="C37" s="7"/>
      </tp>
      <tp t="s">
        <v>NGEK28</v>
        <stp/>
        <stp>ContractData</stp>
        <stp>NGE?25</stp>
        <stp>Symbol</stp>
        <stp/>
        <stp>T</stp>
        <tr r="C27" s="7"/>
      </tp>
      <tp t="s">
        <v>NGEN27</v>
        <stp/>
        <stp>ContractData</stp>
        <stp>NGE?15</stp>
        <stp>Symbol</stp>
        <stp/>
        <stp>T</stp>
        <tr r="C17" s="7"/>
      </tp>
      <tp t="s">
        <v>NGEH34</v>
        <stp/>
        <stp>ContractData</stp>
        <stp>NGE?95</stp>
        <stp>Symbol</stp>
        <stp/>
        <stp>T</stp>
        <tr r="C97" s="7"/>
      </tp>
      <tp t="s">
        <v>NGEK33</v>
        <stp/>
        <stp>ContractData</stp>
        <stp>NGE?85</stp>
        <stp>Symbol</stp>
        <stp/>
        <stp>T</stp>
        <tr r="C87" s="7"/>
      </tp>
      <tp t="s">
        <v>RBEV28</v>
        <stp/>
        <stp>ContractData</stp>
        <stp>RBE?30</stp>
        <stp>Symbol</stp>
        <stp/>
        <stp>T</stp>
        <tr r="C32" s="5"/>
      </tp>
      <tp t="s">
        <v>RBEZ27</v>
        <stp/>
        <stp>ContractData</stp>
        <stp>RBE?20</stp>
        <stp>Symbol</stp>
        <stp/>
        <stp>T</stp>
        <tr r="C22" s="5"/>
      </tp>
      <tp t="s">
        <v>RBEG27</v>
        <stp/>
        <stp>ContractData</stp>
        <stp>RBE?10</stp>
        <stp>Symbol</stp>
        <stp/>
        <stp>T</stp>
        <tr r="C12" s="5"/>
      </tp>
      <tp t="s">
        <v>RBEQ29</v>
        <stp/>
        <stp>ContractData</stp>
        <stp>RBE?40</stp>
        <stp>Symbol</stp>
        <stp/>
        <stp>T</stp>
        <tr r="C42" s="5"/>
      </tp>
      <tp t="s">
        <v>JAN</v>
        <stp/>
        <stp>ContractData</stp>
        <stp>CLE?129</stp>
        <stp>ContractMonth</stp>
        <stp/>
        <stp>T</stp>
        <tr r="E131" s="1"/>
      </tp>
      <tp t="s">
        <v>DEC</v>
        <stp/>
        <stp>ContractData</stp>
        <stp>CLE?128</stp>
        <stp>ContractMonth</stp>
        <stp/>
        <stp>T</stp>
        <tr r="E130" s="1"/>
      </tp>
      <tp t="s">
        <v>JUL</v>
        <stp/>
        <stp>ContractData</stp>
        <stp>CLE?123</stp>
        <stp>ContractMonth</stp>
        <stp/>
        <stp>T</stp>
        <tr r="E125" s="1"/>
      </tp>
      <tp t="s">
        <v>JUN</v>
        <stp/>
        <stp>ContractData</stp>
        <stp>CLE?122</stp>
        <stp>ContractMonth</stp>
        <stp/>
        <stp>T</stp>
        <tr r="E124" s="1"/>
      </tp>
      <tp t="s">
        <v>MAY</v>
        <stp/>
        <stp>ContractData</stp>
        <stp>CLE?121</stp>
        <stp>ContractMonth</stp>
        <stp/>
        <stp>T</stp>
        <tr r="E123" s="1"/>
      </tp>
      <tp t="s">
        <v>APR</v>
        <stp/>
        <stp>ContractData</stp>
        <stp>CLE?120</stp>
        <stp>ContractMonth</stp>
        <stp/>
        <stp>T</stp>
        <tr r="E122" s="1"/>
      </tp>
      <tp t="s">
        <v>NOV</v>
        <stp/>
        <stp>ContractData</stp>
        <stp>CLE?127</stp>
        <stp>ContractMonth</stp>
        <stp/>
        <stp>T</stp>
        <tr r="E129" s="1"/>
      </tp>
      <tp t="s">
        <v>OCT</v>
        <stp/>
        <stp>ContractData</stp>
        <stp>CLE?126</stp>
        <stp>ContractMonth</stp>
        <stp/>
        <stp>T</stp>
        <tr r="E128" s="1"/>
      </tp>
      <tp t="s">
        <v>SEP</v>
        <stp/>
        <stp>ContractData</stp>
        <stp>CLE?125</stp>
        <stp>ContractMonth</stp>
        <stp/>
        <stp>T</stp>
        <tr r="E127" s="1"/>
      </tp>
      <tp t="s">
        <v>AUG</v>
        <stp/>
        <stp>ContractData</stp>
        <stp>CLE?124</stp>
        <stp>ContractMonth</stp>
        <stp/>
        <stp>T</stp>
        <tr r="E126" s="1"/>
      </tp>
      <tp>
        <v>73</v>
        <stp/>
        <stp>ContractData</stp>
        <stp>QOG28</stp>
        <stp>LastTrade</stp>
        <stp/>
        <stp>T</stp>
        <tr r="I40" s="2"/>
        <tr r="J23" s="3"/>
        <tr r="F23" s="3"/>
      </tp>
      <tp t="s">
        <v/>
        <stp/>
        <stp>ContractData</stp>
        <stp>QOF28</stp>
        <stp>LastTrade</stp>
        <stp/>
        <stp>T</stp>
        <tr r="J22" s="3"/>
        <tr r="F22" s="3"/>
      </tp>
      <tp t="s">
        <v/>
        <stp/>
        <stp>ContractData</stp>
        <stp>QOH28</stp>
        <stp>LastTrade</stp>
        <stp/>
        <stp>T</stp>
        <tr r="J24" s="3"/>
        <tr r="F24" s="3"/>
      </tp>
      <tp>
        <v>75</v>
        <stp/>
        <stp>ContractData</stp>
        <stp>QOK28</stp>
        <stp>LastTrade</stp>
        <stp/>
        <stp>T</stp>
        <tr r="J26" s="3"/>
        <tr r="F26" s="3"/>
      </tp>
      <tp>
        <v>75.739999999999995</v>
        <stp/>
        <stp>ContractData</stp>
        <stp>QOJ28</stp>
        <stp>LastTrade</stp>
        <stp/>
        <stp>T</stp>
        <tr r="I31" s="2"/>
        <tr r="F25" s="3"/>
        <tr r="J25" s="3"/>
      </tp>
      <tp>
        <v>74.83</v>
        <stp/>
        <stp>ContractData</stp>
        <stp>QOM28</stp>
        <stp>LastTrade</stp>
        <stp/>
        <stp>T</stp>
        <tr r="J27" s="3"/>
        <tr r="F27" s="3"/>
      </tp>
      <tp t="s">
        <v/>
        <stp/>
        <stp>ContractData</stp>
        <stp>QON28</stp>
        <stp>LastTrade</stp>
        <stp/>
        <stp>T</stp>
        <tr r="J28" s="3"/>
        <tr r="F28" s="3"/>
      </tp>
      <tp t="s">
        <v/>
        <stp/>
        <stp>ContractData</stp>
        <stp>QOQ28</stp>
        <stp>LastTrade</stp>
        <stp/>
        <stp>T</stp>
        <tr r="F29" s="3"/>
        <tr r="J29" s="3"/>
      </tp>
      <tp t="s">
        <v/>
        <stp/>
        <stp>ContractData</stp>
        <stp>QOU28</stp>
        <stp>LastTrade</stp>
        <stp/>
        <stp>T</stp>
        <tr r="J30" s="3"/>
        <tr r="F30" s="3"/>
      </tp>
      <tp t="s">
        <v/>
        <stp/>
        <stp>ContractData</stp>
        <stp>QOV28</stp>
        <stp>LastTrade</stp>
        <stp/>
        <stp>T</stp>
        <tr r="J31" s="3"/>
        <tr r="F31" s="3"/>
      </tp>
      <tp t="s">
        <v/>
        <stp/>
        <stp>ContractData</stp>
        <stp>QOX28</stp>
        <stp>LastTrade</stp>
        <stp/>
        <stp>T</stp>
        <tr r="J32" s="3"/>
        <tr r="F32" s="3"/>
      </tp>
      <tp>
        <v>73.92</v>
        <stp/>
        <stp>ContractData</stp>
        <stp>QOZ28</stp>
        <stp>LastTrade</stp>
        <stp/>
        <stp>T</stp>
        <tr r="J33" s="3"/>
        <tr r="F33" s="3"/>
      </tp>
      <tp t="s">
        <v/>
        <stp/>
        <stp>ContractData</stp>
        <stp>QOG29</stp>
        <stp>LastTrade</stp>
        <stp/>
        <stp>T</stp>
        <tr r="F35" s="3"/>
        <tr r="J35" s="3"/>
      </tp>
      <tp t="s">
        <v/>
        <stp/>
        <stp>ContractData</stp>
        <stp>QOF29</stp>
        <stp>LastTrade</stp>
        <stp/>
        <stp>T</stp>
        <tr r="F34" s="3"/>
        <tr r="J34" s="3"/>
      </tp>
      <tp t="s">
        <v/>
        <stp/>
        <stp>ContractData</stp>
        <stp>QOH29</stp>
        <stp>LastTrade</stp>
        <stp/>
        <stp>T</stp>
        <tr r="F36" s="3"/>
        <tr r="J36" s="3"/>
      </tp>
      <tp t="s">
        <v/>
        <stp/>
        <stp>ContractData</stp>
        <stp>QOK29</stp>
        <stp>LastTrade</stp>
        <stp/>
        <stp>T</stp>
        <tr r="F38" s="3"/>
        <tr r="J38" s="3"/>
      </tp>
      <tp t="s">
        <v/>
        <stp/>
        <stp>ContractData</stp>
        <stp>QOJ29</stp>
        <stp>LastTrade</stp>
        <stp/>
        <stp>T</stp>
        <tr r="F37" s="3"/>
        <tr r="J37" s="3"/>
      </tp>
      <tp>
        <v>73.25</v>
        <stp/>
        <stp>ContractData</stp>
        <stp>QOM29</stp>
        <stp>LastTrade</stp>
        <stp/>
        <stp>T</stp>
        <tr r="I32" s="2"/>
        <tr r="F39" s="3"/>
        <tr r="J39" s="3"/>
      </tp>
      <tp t="s">
        <v/>
        <stp/>
        <stp>ContractData</stp>
        <stp>QON29</stp>
        <stp>LastTrade</stp>
        <stp/>
        <stp>T</stp>
        <tr r="J40" s="3"/>
        <tr r="F40" s="3"/>
      </tp>
      <tp t="s">
        <v/>
        <stp/>
        <stp>ContractData</stp>
        <stp>QOQ29</stp>
        <stp>LastTrade</stp>
        <stp/>
        <stp>T</stp>
        <tr r="J41" s="3"/>
        <tr r="F41" s="3"/>
      </tp>
      <tp t="s">
        <v/>
        <stp/>
        <stp>ContractData</stp>
        <stp>QOU29</stp>
        <stp>LastTrade</stp>
        <stp/>
        <stp>T</stp>
        <tr r="F42" s="3"/>
        <tr r="J42" s="3"/>
      </tp>
      <tp t="s">
        <v/>
        <stp/>
        <stp>ContractData</stp>
        <stp>QOV29</stp>
        <stp>LastTrade</stp>
        <stp/>
        <stp>T</stp>
        <tr r="F43" s="3"/>
        <tr r="J43" s="3"/>
      </tp>
      <tp t="s">
        <v/>
        <stp/>
        <stp>ContractData</stp>
        <stp>QOX29</stp>
        <stp>LastTrade</stp>
        <stp/>
        <stp>T</stp>
        <tr r="J44" s="3"/>
        <tr r="F44" s="3"/>
      </tp>
      <tp>
        <v>72.44</v>
        <stp/>
        <stp>ContractData</stp>
        <stp>QOZ29</stp>
        <stp>LastTrade</stp>
        <stp/>
        <stp>T</stp>
        <tr r="I41" s="2"/>
        <tr r="F45" s="3"/>
        <tr r="J45" s="3"/>
      </tp>
      <tp>
        <v>94.98</v>
        <stp/>
        <stp>ContractData</stp>
        <stp>QOM26</stp>
        <stp>LastTrade</stp>
        <stp/>
        <stp>T</stp>
        <tr r="I29" s="2"/>
        <tr r="F3" s="3"/>
        <tr r="J3" s="3"/>
      </tp>
      <tp>
        <v>90.26</v>
        <stp/>
        <stp>ContractData</stp>
        <stp>QON26</stp>
        <stp>LastTrade</stp>
        <stp/>
        <stp>T</stp>
        <tr r="J4" s="3"/>
        <tr r="F4" s="3"/>
      </tp>
      <tp>
        <v>87.16</v>
        <stp/>
        <stp>ContractData</stp>
        <stp>QOQ26</stp>
        <stp>LastTrade</stp>
        <stp/>
        <stp>T</stp>
        <tr r="F5" s="3"/>
        <tr r="J5" s="3"/>
      </tp>
      <tp>
        <v>85.070000000000007</v>
        <stp/>
        <stp>ContractData</stp>
        <stp>QOU26</stp>
        <stp>LastTrade</stp>
        <stp/>
        <stp>T</stp>
        <tr r="F6" s="3"/>
        <tr r="J6" s="3"/>
      </tp>
      <tp>
        <v>83.48</v>
        <stp/>
        <stp>ContractData</stp>
        <stp>QOV26</stp>
        <stp>LastTrade</stp>
        <stp/>
        <stp>T</stp>
        <tr r="F7" s="3"/>
        <tr r="J7" s="3"/>
      </tp>
      <tp>
        <v>82.23</v>
        <stp/>
        <stp>ContractData</stp>
        <stp>QOX26</stp>
        <stp>LastTrade</stp>
        <stp/>
        <stp>T</stp>
        <tr r="J8" s="3"/>
        <tr r="F8" s="3"/>
      </tp>
      <tp>
        <v>81.16</v>
        <stp/>
        <stp>ContractData</stp>
        <stp>QOZ26</stp>
        <stp>LastTrade</stp>
        <stp/>
        <stp>T</stp>
        <tr r="I38" s="2"/>
        <tr r="J9" s="3"/>
        <tr r="F9" s="3"/>
      </tp>
      <tp>
        <v>79.37</v>
        <stp/>
        <stp>ContractData</stp>
        <stp>QOG27</stp>
        <stp>LastTrade</stp>
        <stp/>
        <stp>T</stp>
        <tr r="J11" s="3"/>
        <tr r="F11" s="3"/>
      </tp>
      <tp>
        <v>80.2</v>
        <stp/>
        <stp>ContractData</stp>
        <stp>QOF27</stp>
        <stp>LastTrade</stp>
        <stp/>
        <stp>T</stp>
        <tr r="F10" s="3"/>
        <tr r="J10" s="3"/>
      </tp>
      <tp>
        <v>78.8</v>
        <stp/>
        <stp>ContractData</stp>
        <stp>QOH27</stp>
        <stp>LastTrade</stp>
        <stp/>
        <stp>T</stp>
        <tr r="J12" s="3"/>
        <tr r="F12" s="3"/>
      </tp>
      <tp>
        <v>77.67</v>
        <stp/>
        <stp>ContractData</stp>
        <stp>QOK27</stp>
        <stp>LastTrade</stp>
        <stp/>
        <stp>T</stp>
        <tr r="F14" s="3"/>
        <tr r="J14" s="3"/>
      </tp>
      <tp>
        <v>78.16</v>
        <stp/>
        <stp>ContractData</stp>
        <stp>QOJ27</stp>
        <stp>LastTrade</stp>
        <stp/>
        <stp>T</stp>
        <tr r="J13" s="3"/>
        <tr r="F13" s="3"/>
      </tp>
      <tp>
        <v>77.27</v>
        <stp/>
        <stp>ContractData</stp>
        <stp>QOM27</stp>
        <stp>LastTrade</stp>
        <stp/>
        <stp>T</stp>
        <tr r="F15" s="3"/>
        <tr r="J15" s="3"/>
      </tp>
      <tp>
        <v>74.850000000000009</v>
        <stp/>
        <stp>ContractData</stp>
        <stp>QON27</stp>
        <stp>LastTrade</stp>
        <stp/>
        <stp>T</stp>
        <tr r="J16" s="3"/>
        <tr r="F16" s="3"/>
      </tp>
      <tp>
        <v>74.3</v>
        <stp/>
        <stp>ContractData</stp>
        <stp>QOQ27</stp>
        <stp>LastTrade</stp>
        <stp/>
        <stp>T</stp>
        <tr r="F17" s="3"/>
        <tr r="J17" s="3"/>
      </tp>
      <tp>
        <v>77.739999999999995</v>
        <stp/>
        <stp>ContractData</stp>
        <stp>QOU27</stp>
        <stp>LastTrade</stp>
        <stp/>
        <stp>T</stp>
        <tr r="I30" s="2"/>
        <tr r="J18" s="3"/>
        <tr r="F18" s="3"/>
      </tp>
      <tp>
        <v>73.8</v>
        <stp/>
        <stp>ContractData</stp>
        <stp>QOV27</stp>
        <stp>LastTrade</stp>
        <stp/>
        <stp>T</stp>
        <tr r="I39" s="2"/>
        <tr r="F19" s="3"/>
        <tr r="J19" s="3"/>
      </tp>
      <tp t="s">
        <v/>
        <stp/>
        <stp>ContractData</stp>
        <stp>QOX27</stp>
        <stp>LastTrade</stp>
        <stp/>
        <stp>T</stp>
        <tr r="J20" s="3"/>
        <tr r="F20" s="3"/>
      </tp>
      <tp>
        <v>75.739999999999995</v>
        <stp/>
        <stp>ContractData</stp>
        <stp>QOZ27</stp>
        <stp>LastTrade</stp>
        <stp/>
        <stp>T</stp>
        <tr r="J21" s="3"/>
        <tr r="F21" s="3"/>
      </tp>
      <tp t="s">
        <v/>
        <stp/>
        <stp>ContractData</stp>
        <stp>QOG32</stp>
        <stp>LastTrade</stp>
        <stp/>
        <stp>T</stp>
        <tr r="J71" s="3"/>
        <tr r="F71" s="3"/>
      </tp>
      <tp t="s">
        <v/>
        <stp/>
        <stp>ContractData</stp>
        <stp>QOF32</stp>
        <stp>LastTrade</stp>
        <stp/>
        <stp>T</stp>
        <tr r="J70" s="3"/>
        <tr r="F70" s="3"/>
      </tp>
      <tp t="s">
        <v/>
        <stp/>
        <stp>ContractData</stp>
        <stp>QOH32</stp>
        <stp>LastTrade</stp>
        <stp/>
        <stp>T</stp>
        <tr r="F72" s="3"/>
        <tr r="J72" s="3"/>
      </tp>
      <tp t="s">
        <v/>
        <stp/>
        <stp>ContractData</stp>
        <stp>QOK32</stp>
        <stp>LastTrade</stp>
        <stp/>
        <stp>T</stp>
        <tr r="F74" s="3"/>
        <tr r="J74" s="3"/>
      </tp>
      <tp t="s">
        <v/>
        <stp/>
        <stp>ContractData</stp>
        <stp>QOJ32</stp>
        <stp>LastTrade</stp>
        <stp/>
        <stp>T</stp>
        <tr r="F73" s="3"/>
        <tr r="J73" s="3"/>
      </tp>
      <tp t="s">
        <v/>
        <stp/>
        <stp>ContractData</stp>
        <stp>QOM32</stp>
        <stp>LastTrade</stp>
        <stp/>
        <stp>T</stp>
        <tr r="J75" s="3"/>
        <tr r="F75" s="3"/>
      </tp>
      <tp t="s">
        <v/>
        <stp/>
        <stp>ContractData</stp>
        <stp>QON32</stp>
        <stp>LastTrade</stp>
        <stp/>
        <stp>T</stp>
        <tr r="J76" s="3"/>
        <tr r="F76" s="3"/>
      </tp>
      <tp t="s">
        <v/>
        <stp/>
        <stp>ContractData</stp>
        <stp>QOQ32</stp>
        <stp>LastTrade</stp>
        <stp/>
        <stp>T</stp>
        <tr r="J77" s="3"/>
        <tr r="F77" s="3"/>
      </tp>
      <tp t="s">
        <v/>
        <stp/>
        <stp>ContractData</stp>
        <stp>QOU32</stp>
        <stp>LastTrade</stp>
        <stp/>
        <stp>T</stp>
        <tr r="J78" s="3"/>
        <tr r="F78" s="3"/>
      </tp>
      <tp t="s">
        <v/>
        <stp/>
        <stp>ContractData</stp>
        <stp>QOV32</stp>
        <stp>LastTrade</stp>
        <stp/>
        <stp>T</stp>
        <tr r="J79" s="3"/>
        <tr r="F79" s="3"/>
      </tp>
      <tp t="s">
        <v/>
        <stp/>
        <stp>ContractData</stp>
        <stp>QOX32</stp>
        <stp>LastTrade</stp>
        <stp/>
        <stp>T</stp>
        <tr r="F80" s="3"/>
        <tr r="J80" s="3"/>
      </tp>
      <tp t="s">
        <v/>
        <stp/>
        <stp>ContractData</stp>
        <stp>QOZ32</stp>
        <stp>LastTrade</stp>
        <stp/>
        <stp>T</stp>
        <tr r="F81" s="3"/>
        <tr r="J81" s="3"/>
      </tp>
      <tp t="s">
        <v/>
        <stp/>
        <stp>ContractData</stp>
        <stp>QOG33</stp>
        <stp>LastTrade</stp>
        <stp/>
        <stp>T</stp>
        <tr r="F83" s="3"/>
        <tr r="J83" s="3"/>
      </tp>
      <tp t="s">
        <v/>
        <stp/>
        <stp>ContractData</stp>
        <stp>QOF33</stp>
        <stp>LastTrade</stp>
        <stp/>
        <stp>T</stp>
        <tr r="J82" s="3"/>
        <tr r="F82" s="3"/>
      </tp>
      <tp t="s">
        <v/>
        <stp/>
        <stp>ContractData</stp>
        <stp>QOH33</stp>
        <stp>LastTrade</stp>
        <stp/>
        <stp>T</stp>
        <tr r="F84" s="3"/>
        <tr r="J84" s="3"/>
      </tp>
      <tp t="s">
        <v/>
        <stp/>
        <stp>ContractData</stp>
        <stp>QOG30</stp>
        <stp>LastTrade</stp>
        <stp/>
        <stp>T</stp>
        <tr r="J47" s="3"/>
        <tr r="F47" s="3"/>
      </tp>
      <tp t="s">
        <v/>
        <stp/>
        <stp>ContractData</stp>
        <stp>QOF30</stp>
        <stp>LastTrade</stp>
        <stp/>
        <stp>T</stp>
        <tr r="F46" s="3"/>
        <tr r="J46" s="3"/>
      </tp>
      <tp t="s">
        <v/>
        <stp/>
        <stp>ContractData</stp>
        <stp>QOH30</stp>
        <stp>LastTrade</stp>
        <stp/>
        <stp>T</stp>
        <tr r="F48" s="3"/>
        <tr r="J48" s="3"/>
      </tp>
      <tp t="s">
        <v/>
        <stp/>
        <stp>ContractData</stp>
        <stp>QOK30</stp>
        <stp>LastTrade</stp>
        <stp/>
        <stp>T</stp>
        <tr r="J50" s="3"/>
        <tr r="F50" s="3"/>
      </tp>
      <tp t="s">
        <v/>
        <stp/>
        <stp>ContractData</stp>
        <stp>QOJ30</stp>
        <stp>LastTrade</stp>
        <stp/>
        <stp>T</stp>
        <tr r="F49" s="3"/>
        <tr r="J49" s="3"/>
      </tp>
      <tp>
        <v>71.91</v>
        <stp/>
        <stp>ContractData</stp>
        <stp>QOM30</stp>
        <stp>LastTrade</stp>
        <stp/>
        <stp>T</stp>
        <tr r="I42" s="2"/>
        <tr r="J51" s="3"/>
        <tr r="F51" s="3"/>
      </tp>
      <tp t="s">
        <v/>
        <stp/>
        <stp>ContractData</stp>
        <stp>QON30</stp>
        <stp>LastTrade</stp>
        <stp/>
        <stp>T</stp>
        <tr r="F52" s="3"/>
        <tr r="J52" s="3"/>
      </tp>
      <tp t="s">
        <v/>
        <stp/>
        <stp>ContractData</stp>
        <stp>QOQ30</stp>
        <stp>LastTrade</stp>
        <stp/>
        <stp>T</stp>
        <tr r="F53" s="3"/>
        <tr r="J53" s="3"/>
      </tp>
      <tp t="s">
        <v/>
        <stp/>
        <stp>ContractData</stp>
        <stp>QOU30</stp>
        <stp>LastTrade</stp>
        <stp/>
        <stp>T</stp>
        <tr r="J54" s="3"/>
        <tr r="F54" s="3"/>
      </tp>
      <tp t="s">
        <v/>
        <stp/>
        <stp>ContractData</stp>
        <stp>QOV30</stp>
        <stp>LastTrade</stp>
        <stp/>
        <stp>T</stp>
        <tr r="F55" s="3"/>
        <tr r="J55" s="3"/>
      </tp>
      <tp t="s">
        <v/>
        <stp/>
        <stp>ContractData</stp>
        <stp>QOX30</stp>
        <stp>LastTrade</stp>
        <stp/>
        <stp>T</stp>
        <tr r="J56" s="3"/>
        <tr r="F56" s="3"/>
      </tp>
      <tp>
        <v>71.3</v>
        <stp/>
        <stp>ContractData</stp>
        <stp>QOZ30</stp>
        <stp>LastTrade</stp>
        <stp/>
        <stp>T</stp>
        <tr r="I33" s="2"/>
        <tr r="J57" s="3"/>
        <tr r="F57" s="3"/>
      </tp>
      <tp t="s">
        <v/>
        <stp/>
        <stp>ContractData</stp>
        <stp>QOG31</stp>
        <stp>LastTrade</stp>
        <stp/>
        <stp>T</stp>
        <tr r="J59" s="3"/>
        <tr r="F59" s="3"/>
      </tp>
      <tp t="s">
        <v/>
        <stp/>
        <stp>ContractData</stp>
        <stp>QOF31</stp>
        <stp>LastTrade</stp>
        <stp/>
        <stp>T</stp>
        <tr r="J58" s="3"/>
        <tr r="F58" s="3"/>
      </tp>
      <tp t="s">
        <v/>
        <stp/>
        <stp>ContractData</stp>
        <stp>QOH31</stp>
        <stp>LastTrade</stp>
        <stp/>
        <stp>T</stp>
        <tr r="J60" s="3"/>
        <tr r="F60" s="3"/>
      </tp>
      <tp t="s">
        <v/>
        <stp/>
        <stp>ContractData</stp>
        <stp>QOK31</stp>
        <stp>LastTrade</stp>
        <stp/>
        <stp>T</stp>
        <tr r="J62" s="3"/>
        <tr r="F62" s="3"/>
      </tp>
      <tp t="s">
        <v/>
        <stp/>
        <stp>ContractData</stp>
        <stp>QOJ31</stp>
        <stp>LastTrade</stp>
        <stp/>
        <stp>T</stp>
        <tr r="F61" s="3"/>
        <tr r="J61" s="3"/>
      </tp>
      <tp t="s">
        <v/>
        <stp/>
        <stp>ContractData</stp>
        <stp>QOM31</stp>
        <stp>LastTrade</stp>
        <stp/>
        <stp>T</stp>
        <tr r="J63" s="3"/>
        <tr r="F63" s="3"/>
      </tp>
      <tp t="s">
        <v/>
        <stp/>
        <stp>ContractData</stp>
        <stp>QON31</stp>
        <stp>LastTrade</stp>
        <stp/>
        <stp>T</stp>
        <tr r="J64" s="3"/>
        <tr r="F64" s="3"/>
      </tp>
      <tp t="s">
        <v/>
        <stp/>
        <stp>ContractData</stp>
        <stp>QOQ31</stp>
        <stp>LastTrade</stp>
        <stp/>
        <stp>T</stp>
        <tr r="F65" s="3"/>
        <tr r="J65" s="3"/>
      </tp>
      <tp t="s">
        <v/>
        <stp/>
        <stp>ContractData</stp>
        <stp>QOU31</stp>
        <stp>LastTrade</stp>
        <stp/>
        <stp>T</stp>
        <tr r="F66" s="3"/>
        <tr r="J66" s="3"/>
      </tp>
      <tp t="s">
        <v/>
        <stp/>
        <stp>ContractData</stp>
        <stp>QOV31</stp>
        <stp>LastTrade</stp>
        <stp/>
        <stp>T</stp>
        <tr r="J67" s="3"/>
        <tr r="F67" s="3"/>
      </tp>
      <tp t="s">
        <v/>
        <stp/>
        <stp>ContractData</stp>
        <stp>QOX31</stp>
        <stp>LastTrade</stp>
        <stp/>
        <stp>T</stp>
        <tr r="F68" s="3"/>
        <tr r="J68" s="3"/>
      </tp>
      <tp>
        <v>69.33</v>
        <stp/>
        <stp>ContractData</stp>
        <stp>QOZ31</stp>
        <stp>LastTrade</stp>
        <stp/>
        <stp>T</stp>
        <tr r="I43" s="2"/>
        <tr r="I34" s="2"/>
        <tr r="J69" s="3"/>
        <tr r="F69" s="3"/>
      </tp>
      <tp>
        <v>46132.318287037044</v>
        <stp/>
        <stp>SystemInfo</stp>
        <stp>Linetime</stp>
        <tr r="C46" s="2"/>
      </tp>
      <tp t="s">
        <v/>
        <stp/>
        <stp>ContractData</stp>
        <stp>QOQ28</stp>
        <stp>T_Settlement</stp>
        <stp/>
        <stp>T</stp>
        <tr r="J29" s="3"/>
      </tp>
      <tp t="s">
        <v/>
        <stp/>
        <stp>ContractData</stp>
        <stp>QOQ29</stp>
        <stp>T_Settlement</stp>
        <stp/>
        <stp>T</stp>
        <tr r="J41" s="3"/>
      </tp>
      <tp t="s">
        <v/>
        <stp/>
        <stp>ContractData</stp>
        <stp>QOQ26</stp>
        <stp>T_Settlement</stp>
        <stp/>
        <stp>T</stp>
        <tr r="J5" s="3"/>
      </tp>
      <tp t="s">
        <v/>
        <stp/>
        <stp>ContractData</stp>
        <stp>QOQ27</stp>
        <stp>T_Settlement</stp>
        <stp/>
        <stp>T</stp>
        <tr r="J17" s="3"/>
      </tp>
      <tp t="s">
        <v/>
        <stp/>
        <stp>ContractData</stp>
        <stp>QOQ30</stp>
        <stp>T_Settlement</stp>
        <stp/>
        <stp>T</stp>
        <tr r="J53" s="3"/>
      </tp>
      <tp t="s">
        <v/>
        <stp/>
        <stp>ContractData</stp>
        <stp>QOQ31</stp>
        <stp>T_Settlement</stp>
        <stp/>
        <stp>T</stp>
        <tr r="J65" s="3"/>
      </tp>
      <tp t="s">
        <v/>
        <stp/>
        <stp>ContractData</stp>
        <stp>QOQ32</stp>
        <stp>T_Settlement</stp>
        <stp/>
        <stp>T</stp>
        <tr r="J77" s="3"/>
      </tp>
      <tp t="s">
        <v>ICE Brent Crude, Jun 30</v>
        <stp/>
        <stp>ContractData</stp>
        <stp>QOM30</stp>
        <stp>LongDescription</stp>
        <stp/>
        <stp>T</stp>
        <tr r="D42" s="2"/>
      </tp>
      <tp t="s">
        <v>ICE Brent Crude, Jun 29</v>
        <stp/>
        <stp>ContractData</stp>
        <stp>QOM29</stp>
        <stp>LongDescription</stp>
        <stp/>
        <stp>T</stp>
        <tr r="D32" s="2"/>
      </tp>
      <tp t="s">
        <v>ICE Brent Crude, Jun 26</v>
        <stp/>
        <stp>ContractData</stp>
        <stp>QOM26</stp>
        <stp>LongDescription</stp>
        <stp/>
        <stp>T</stp>
        <tr r="D29" s="2"/>
      </tp>
      <tp t="s">
        <v>ICE Brent Crude, Apr 28</v>
        <stp/>
        <stp>ContractData</stp>
        <stp>QOJ28</stp>
        <stp>LongDescription</stp>
        <stp/>
        <stp>T</stp>
        <tr r="D31" s="2"/>
      </tp>
      <tp t="s">
        <v>ICE Brent Crude, Feb 28</v>
        <stp/>
        <stp>ContractData</stp>
        <stp>QOG28</stp>
        <stp>LongDescription</stp>
        <stp/>
        <stp>T</stp>
        <tr r="D40" s="2"/>
      </tp>
      <tp t="s">
        <v>CLEV35</v>
        <stp/>
        <stp>ContractData</stp>
        <stp>CLE?114</stp>
        <stp>Symbol</stp>
        <stp/>
        <stp>T</stp>
        <tr r="C116" s="1"/>
      </tp>
      <tp t="s">
        <v>CLEZ34</v>
        <stp/>
        <stp>ContractData</stp>
        <stp>CLE?104</stp>
        <stp>Symbol</stp>
        <stp/>
        <stp>T</stp>
        <tr r="C106" s="1"/>
      </tp>
      <tp t="s">
        <v>CLEQ36</v>
        <stp/>
        <stp>ContractData</stp>
        <stp>CLE?124</stp>
        <stp>Symbol</stp>
        <stp/>
        <stp>T</stp>
        <tr r="C126" s="1"/>
      </tp>
      <tp t="s">
        <v>NGEQ36</v>
        <stp/>
        <stp>ContractData</stp>
        <stp>NGE?124</stp>
        <stp>Symbol</stp>
        <stp/>
        <stp>T</stp>
        <tr r="C126" s="7"/>
      </tp>
      <tp t="s">
        <v>NGEM37</v>
        <stp/>
        <stp>ContractData</stp>
        <stp>NGE?134</stp>
        <stp>Symbol</stp>
        <stp/>
        <stp>T</stp>
        <tr r="C136" s="7"/>
      </tp>
      <tp t="s">
        <v>NGEZ34</v>
        <stp/>
        <stp>ContractData</stp>
        <stp>NGE?104</stp>
        <stp>Symbol</stp>
        <stp/>
        <stp>T</stp>
        <tr r="C106" s="7"/>
      </tp>
      <tp t="s">
        <v>NGEV35</v>
        <stp/>
        <stp>ContractData</stp>
        <stp>NGE?114</stp>
        <stp>Symbol</stp>
        <stp/>
        <stp>T</stp>
        <tr r="C116" s="7"/>
      </tp>
      <tp t="s">
        <v>NGEJ38</v>
        <stp/>
        <stp>ContractData</stp>
        <stp>NGE?144</stp>
        <stp>Symbol</stp>
        <stp/>
        <stp>T</stp>
        <tr r="C146" s="7"/>
      </tp>
      <tp t="s">
        <v>ICE Brent Crude, Dec 30</v>
        <stp/>
        <stp>ContractData</stp>
        <stp>QOZ30</stp>
        <stp>LongDescription</stp>
        <stp/>
        <stp>T</stp>
        <tr r="D33" s="2"/>
      </tp>
      <tp t="s">
        <v>ICE Brent Crude, Dec 31</v>
        <stp/>
        <stp>ContractData</stp>
        <stp>QOZ31</stp>
        <stp>LongDescription</stp>
        <stp/>
        <stp>T</stp>
        <tr r="D43" s="2"/>
        <tr r="D34" s="2"/>
      </tp>
      <tp t="s">
        <v>ICE Brent Crude, Dec 29</v>
        <stp/>
        <stp>ContractData</stp>
        <stp>QOZ29</stp>
        <stp>LongDescription</stp>
        <stp/>
        <stp>T</stp>
        <tr r="D41" s="2"/>
      </tp>
      <tp t="s">
        <v>ICE Brent Crude, Dec 26</v>
        <stp/>
        <stp>ContractData</stp>
        <stp>QOZ26</stp>
        <stp>LongDescription</stp>
        <stp/>
        <stp>T</stp>
        <tr r="D38" s="2"/>
      </tp>
      <tp t="s">
        <v>ICE Brent Crude, Oct 27</v>
        <stp/>
        <stp>ContractData</stp>
        <stp>QOV27</stp>
        <stp>LongDescription</stp>
        <stp/>
        <stp>T</stp>
        <tr r="D39" s="2"/>
      </tp>
      <tp t="s">
        <v>ICE Brent Crude, Sep 27</v>
        <stp/>
        <stp>ContractData</stp>
        <stp>QOU27</stp>
        <stp>LongDescription</stp>
        <stp/>
        <stp>T</stp>
        <tr r="D30" s="2"/>
      </tp>
      <tp>
        <v>2.1135999999999999</v>
        <stp/>
        <stp>ContractData</stp>
        <stp>RBEV27</stp>
        <stp>Y_Settlement</stp>
        <stp/>
        <stp>T</stp>
        <tr r="K20" s="5"/>
      </tp>
      <tp>
        <v>2.4208000000000003</v>
        <stp/>
        <stp>ContractData</stp>
        <stp>RBEV26</stp>
        <stp>Y_Settlement</stp>
        <stp/>
        <stp>T</stp>
        <tr r="K8" s="5"/>
      </tp>
      <tp>
        <v>2.0762</v>
        <stp/>
        <stp>ContractData</stp>
        <stp>RBEV29</stp>
        <stp>Y_Settlement</stp>
        <stp/>
        <stp>T</stp>
        <tr r="K44" s="5"/>
      </tp>
      <tp>
        <v>2.0829</v>
        <stp/>
        <stp>ContractData</stp>
        <stp>RBEV28</stp>
        <stp>Y_Settlement</stp>
        <stp/>
        <stp>T</stp>
        <tr r="K32" s="5"/>
      </tp>
      <tp>
        <v>65.69</v>
        <stp/>
        <stp>ContractData</stp>
        <stp>CLEV29</stp>
        <stp>Y_Settlement</stp>
        <stp/>
        <stp>T</stp>
        <tr r="K44" s="1"/>
      </tp>
      <tp>
        <v>67.47</v>
        <stp/>
        <stp>ContractData</stp>
        <stp>CLEV28</stp>
        <stp>Y_Settlement</stp>
        <stp/>
        <stp>T</stp>
        <tr r="K32" s="1"/>
      </tp>
      <tp>
        <v>69.42</v>
        <stp/>
        <stp>ContractData</stp>
        <stp>CLEV27</stp>
        <stp>Y_Settlement</stp>
        <stp/>
        <stp>T</stp>
        <tr r="K20" s="1"/>
      </tp>
      <tp>
        <v>74.58</v>
        <stp/>
        <stp>ContractData</stp>
        <stp>CLEV26</stp>
        <stp>Y_Settlement</stp>
        <stp/>
        <stp>T</stp>
        <tr r="K8" s="1"/>
      </tp>
      <tp>
        <v>61.89</v>
        <stp/>
        <stp>ContractData</stp>
        <stp>CLEV31</stp>
        <stp>Y_Settlement</stp>
        <stp/>
        <stp>T</stp>
        <tr r="K68" s="1"/>
      </tp>
      <tp>
        <v>63.85</v>
        <stp/>
        <stp>ContractData</stp>
        <stp>CLEV30</stp>
        <stp>Y_Settlement</stp>
        <stp/>
        <stp>T</stp>
        <tr r="K56" s="1"/>
      </tp>
      <tp>
        <v>58.03</v>
        <stp/>
        <stp>ContractData</stp>
        <stp>CLEV33</stp>
        <stp>Y_Settlement</stp>
        <stp/>
        <stp>T</stp>
        <tr r="K92" s="1"/>
      </tp>
      <tp>
        <v>59.94</v>
        <stp/>
        <stp>ContractData</stp>
        <stp>CLEV32</stp>
        <stp>Y_Settlement</stp>
        <stp/>
        <stp>T</stp>
        <tr r="K80" s="1"/>
      </tp>
      <tp>
        <v>54.33</v>
        <stp/>
        <stp>ContractData</stp>
        <stp>CLEV35</stp>
        <stp>Y_Settlement</stp>
        <stp/>
        <stp>T</stp>
        <tr r="K116" s="1"/>
      </tp>
      <tp>
        <v>56.26</v>
        <stp/>
        <stp>ContractData</stp>
        <stp>CLEV34</stp>
        <stp>Y_Settlement</stp>
        <stp/>
        <stp>T</stp>
        <tr r="K104" s="1"/>
      </tp>
      <tp>
        <v>52.46</v>
        <stp/>
        <stp>ContractData</stp>
        <stp>CLEV36</stp>
        <stp>Y_Settlement</stp>
        <stp/>
        <stp>T</stp>
        <tr r="K128" s="1"/>
      </tp>
      <tp>
        <v>2.4262999999999999</v>
        <stp/>
        <stp>ContractData</stp>
        <stp>HOEV28</stp>
        <stp>Y_Settlement</stp>
        <stp/>
        <stp>T</stp>
        <tr r="K32" s="4"/>
      </tp>
      <tp>
        <v>2.4006000000000003</v>
        <stp/>
        <stp>ContractData</stp>
        <stp>HOEV29</stp>
        <stp>Y_Settlement</stp>
        <stp/>
        <stp>T</stp>
        <tr r="K44" s="4"/>
      </tp>
      <tp>
        <v>2.9937</v>
        <stp/>
        <stp>ContractData</stp>
        <stp>HOEV26</stp>
        <stp>Y_Settlement</stp>
        <stp/>
        <stp>T</stp>
        <tr r="K8" s="4"/>
      </tp>
      <tp>
        <v>2.5449999999999999</v>
        <stp/>
        <stp>ContractData</stp>
        <stp>HOEV27</stp>
        <stp>Y_Settlement</stp>
        <stp/>
        <stp>T</stp>
        <tr r="K20" s="4"/>
      </tp>
      <tp>
        <v>3.3810000000000002</v>
        <stp/>
        <stp>ContractData</stp>
        <stp>NGEV32</stp>
        <stp>Y_Settlement</stp>
        <stp/>
        <stp>T</stp>
        <tr r="K80" s="7"/>
      </tp>
      <tp>
        <v>3.3570000000000002</v>
        <stp/>
        <stp>ContractData</stp>
        <stp>NGEV33</stp>
        <stp>Y_Settlement</stp>
        <stp/>
        <stp>T</stp>
        <tr r="K92" s="7"/>
      </tp>
      <tp>
        <v>3.4830000000000001</v>
        <stp/>
        <stp>ContractData</stp>
        <stp>NGEV30</stp>
        <stp>Y_Settlement</stp>
        <stp/>
        <stp>T</stp>
        <tr r="K56" s="7"/>
      </tp>
      <tp>
        <v>3.4609999999999999</v>
        <stp/>
        <stp>ContractData</stp>
        <stp>NGEV31</stp>
        <stp>Y_Settlement</stp>
        <stp/>
        <stp>T</stp>
        <tr r="K68" s="7"/>
      </tp>
      <tp>
        <v>3.5409999999999999</v>
        <stp/>
        <stp>ContractData</stp>
        <stp>NGEV36</stp>
        <stp>Y_Settlement</stp>
        <stp/>
        <stp>T</stp>
        <tr r="K128" s="7"/>
      </tp>
      <tp>
        <v>3.665</v>
        <stp/>
        <stp>ContractData</stp>
        <stp>NGEV37</stp>
        <stp>Y_Settlement</stp>
        <stp/>
        <stp>T</stp>
        <tr r="K140" s="7"/>
      </tp>
      <tp>
        <v>3.4130000000000003</v>
        <stp/>
        <stp>ContractData</stp>
        <stp>NGEV34</stp>
        <stp>Y_Settlement</stp>
        <stp/>
        <stp>T</stp>
        <tr r="K104" s="7"/>
      </tp>
      <tp>
        <v>3.3719999999999999</v>
        <stp/>
        <stp>ContractData</stp>
        <stp>NGEV35</stp>
        <stp>Y_Settlement</stp>
        <stp/>
        <stp>T</stp>
        <tr r="K116" s="7"/>
      </tp>
      <tp>
        <v>3.859</v>
        <stp/>
        <stp>ContractData</stp>
        <stp>NGEV38</stp>
        <stp>Y_Settlement</stp>
        <stp/>
        <stp>T</stp>
        <tr r="K152" s="7"/>
      </tp>
      <tp>
        <v>3.2290000000000001</v>
        <stp/>
        <stp>ContractData</stp>
        <stp>NGEV26</stp>
        <stp>Y_Settlement</stp>
        <stp/>
        <stp>T</stp>
        <tr r="K8" s="7"/>
      </tp>
      <tp>
        <v>3.4860000000000002</v>
        <stp/>
        <stp>ContractData</stp>
        <stp>NGEV27</stp>
        <stp>Y_Settlement</stp>
        <stp/>
        <stp>T</stp>
        <tr r="K20" s="7"/>
      </tp>
      <tp>
        <v>3.6310000000000002</v>
        <stp/>
        <stp>ContractData</stp>
        <stp>NGEV28</stp>
        <stp>Y_Settlement</stp>
        <stp/>
        <stp>T</stp>
        <tr r="K32" s="7"/>
      </tp>
      <tp>
        <v>3.5710000000000002</v>
        <stp/>
        <stp>ContractData</stp>
        <stp>NGEV29</stp>
        <stp>Y_Settlement</stp>
        <stp/>
        <stp>T</stp>
        <tr r="K44" s="7"/>
      </tp>
      <tp t="s">
        <v/>
        <stp/>
        <stp>ContractData</stp>
        <stp>HOEK29</stp>
        <stp>NetLastTrade</stp>
        <stp/>
        <stp>T</stp>
        <tr r="G39" s="4"/>
      </tp>
      <tp t="s">
        <v/>
        <stp/>
        <stp>ContractData</stp>
        <stp>HOEK28</stp>
        <stp>NetLastTrade</stp>
        <stp/>
        <stp>T</stp>
        <tr r="G27" s="4"/>
      </tp>
      <tp>
        <v>9.2999999999996419E-3</v>
        <stp/>
        <stp>ContractData</stp>
        <stp>HOEK27</stp>
        <stp>NetLastTrade</stp>
        <stp/>
        <stp>T</stp>
        <tr r="G15" s="4"/>
      </tp>
      <tp>
        <v>0.15200000000000014</v>
        <stp/>
        <stp>ContractData</stp>
        <stp>HOEK26</stp>
        <stp>NetLastTrade</stp>
        <stp/>
        <stp>T</stp>
        <tr r="X2" s="2"/>
        <tr r="G3" s="4"/>
      </tp>
      <tp>
        <v>1.6000000000000014E-2</v>
        <stp/>
        <stp>ContractData</stp>
        <stp>NGEK27</stp>
        <stp>NetLastTrade</stp>
        <stp/>
        <stp>T</stp>
        <tr r="G15" s="7"/>
      </tp>
      <tp>
        <v>4.8999999999999932E-2</v>
        <stp/>
        <stp>ContractData</stp>
        <stp>NGEK26</stp>
        <stp>NetLastTrade</stp>
        <stp/>
        <stp>T</stp>
        <tr r="X30" s="2"/>
        <tr r="G3" s="7"/>
      </tp>
      <tp>
        <v>-6.0999999999999943E-2</v>
        <stp/>
        <stp>ContractData</stp>
        <stp>NGEK29</stp>
        <stp>NetLastTrade</stp>
        <stp/>
        <stp>T</stp>
        <tr r="X48" s="2"/>
        <tr r="G39" s="7"/>
      </tp>
      <tp>
        <v>-1.6000000000000014E-2</v>
        <stp/>
        <stp>ContractData</stp>
        <stp>NGEK28</stp>
        <stp>NetLastTrade</stp>
        <stp/>
        <stp>T</stp>
        <tr r="G27" s="7"/>
      </tp>
      <tp t="s">
        <v/>
        <stp/>
        <stp>ContractData</stp>
        <stp>NGEK37</stp>
        <stp>NetLastTrade</stp>
        <stp/>
        <stp>T</stp>
        <tr r="G135" s="7"/>
      </tp>
      <tp t="s">
        <v/>
        <stp/>
        <stp>ContractData</stp>
        <stp>NGEK36</stp>
        <stp>NetLastTrade</stp>
        <stp/>
        <stp>T</stp>
        <tr r="G123" s="7"/>
      </tp>
      <tp t="s">
        <v/>
        <stp/>
        <stp>ContractData</stp>
        <stp>NGEK35</stp>
        <stp>NetLastTrade</stp>
        <stp/>
        <stp>T</stp>
        <tr r="G111" s="7"/>
      </tp>
      <tp t="s">
        <v/>
        <stp/>
        <stp>ContractData</stp>
        <stp>NGEK34</stp>
        <stp>NetLastTrade</stp>
        <stp/>
        <stp>T</stp>
        <tr r="G99" s="7"/>
      </tp>
      <tp t="s">
        <v/>
        <stp/>
        <stp>ContractData</stp>
        <stp>NGEK33</stp>
        <stp>NetLastTrade</stp>
        <stp/>
        <stp>T</stp>
        <tr r="G87" s="7"/>
      </tp>
      <tp t="s">
        <v/>
        <stp/>
        <stp>ContractData</stp>
        <stp>NGEK32</stp>
        <stp>NetLastTrade</stp>
        <stp/>
        <stp>T</stp>
        <tr r="G75" s="7"/>
      </tp>
      <tp t="s">
        <v/>
        <stp/>
        <stp>ContractData</stp>
        <stp>NGEK31</stp>
        <stp>NetLastTrade</stp>
        <stp/>
        <stp>T</stp>
        <tr r="X35" s="2"/>
        <tr r="G63" s="7"/>
      </tp>
      <tp t="s">
        <v/>
        <stp/>
        <stp>ContractData</stp>
        <stp>NGEK30</stp>
        <stp>NetLastTrade</stp>
        <stp/>
        <stp>T</stp>
        <tr r="G51" s="7"/>
      </tp>
      <tp t="s">
        <v/>
        <stp/>
        <stp>ContractData</stp>
        <stp>NGEK38</stp>
        <stp>NetLastTrade</stp>
        <stp/>
        <stp>T</stp>
        <tr r="G147" s="7"/>
      </tp>
      <tp t="s">
        <v/>
        <stp/>
        <stp>ContractData</stp>
        <stp>CLEK34</stp>
        <stp>NetLastTrade</stp>
        <stp/>
        <stp>T</stp>
        <tr r="G99" s="1"/>
      </tp>
      <tp t="s">
        <v/>
        <stp/>
        <stp>ContractData</stp>
        <stp>CLEK35</stp>
        <stp>NetLastTrade</stp>
        <stp/>
        <stp>T</stp>
        <tr r="G111" s="1"/>
      </tp>
      <tp t="s">
        <v/>
        <stp/>
        <stp>ContractData</stp>
        <stp>CLEK36</stp>
        <stp>NetLastTrade</stp>
        <stp/>
        <stp>T</stp>
        <tr r="G123" s="1"/>
      </tp>
      <tp t="s">
        <v/>
        <stp/>
        <stp>ContractData</stp>
        <stp>CLEK30</stp>
        <stp>NetLastTrade</stp>
        <stp/>
        <stp>T</stp>
        <tr r="G51" s="1"/>
      </tp>
      <tp t="s">
        <v/>
        <stp/>
        <stp>ContractData</stp>
        <stp>CLEK31</stp>
        <stp>NetLastTrade</stp>
        <stp/>
        <stp>T</stp>
        <tr r="G63" s="1"/>
      </tp>
      <tp t="s">
        <v/>
        <stp/>
        <stp>ContractData</stp>
        <stp>CLEK32</stp>
        <stp>NetLastTrade</stp>
        <stp/>
        <stp>T</stp>
        <tr r="G75" s="1"/>
      </tp>
      <tp t="s">
        <v/>
        <stp/>
        <stp>ContractData</stp>
        <stp>CLEK33</stp>
        <stp>NetLastTrade</stp>
        <stp/>
        <stp>T</stp>
        <tr r="G87" s="1"/>
      </tp>
      <tp t="s">
        <v/>
        <stp/>
        <stp>ContractData</stp>
        <stp>CLEK28</stp>
        <stp>NetLastTrade</stp>
        <stp/>
        <stp>T</stp>
        <tr r="G27" s="1"/>
      </tp>
      <tp t="s">
        <v/>
        <stp/>
        <stp>ContractData</stp>
        <stp>CLEK29</stp>
        <stp>NetLastTrade</stp>
        <stp/>
        <stp>T</stp>
        <tr r="G39" s="1"/>
      </tp>
      <tp>
        <v>4.519999999999996</v>
        <stp/>
        <stp>ContractData</stp>
        <stp>CLEK26</stp>
        <stp>NetLastTrade</stp>
        <stp/>
        <stp>T</stp>
        <tr r="J2" s="2"/>
        <tr r="G3" s="1"/>
      </tp>
      <tp>
        <v>0.12999999999999545</v>
        <stp/>
        <stp>ContractData</stp>
        <stp>CLEK27</stp>
        <stp>NetLastTrade</stp>
        <stp/>
        <stp>T</stp>
        <tr r="G15" s="1"/>
      </tp>
      <tp t="s">
        <v>RBEN26</v>
        <stp/>
        <stp>ContractData</stp>
        <stp>RBE?3</stp>
        <stp>Symbol</stp>
        <stp/>
        <stp>T</stp>
        <tr r="C5" s="5"/>
      </tp>
      <tp>
        <v>9.6699999999999786E-2</v>
        <stp/>
        <stp>ContractData</stp>
        <stp>RBEK26</stp>
        <stp>NetLastTrade</stp>
        <stp/>
        <stp>T</stp>
        <tr r="X16" s="2"/>
        <tr r="G3" s="5"/>
      </tp>
      <tp>
        <v>9.9299999999999944E-2</v>
        <stp/>
        <stp>ContractData</stp>
        <stp>RBEK27</stp>
        <stp>NetLastTrade</stp>
        <stp/>
        <stp>T</stp>
        <tr r="X17" s="2"/>
        <tr r="G15" s="5"/>
      </tp>
      <tp t="s">
        <v/>
        <stp/>
        <stp>ContractData</stp>
        <stp>RBEK28</stp>
        <stp>NetLastTrade</stp>
        <stp/>
        <stp>T</stp>
        <tr r="G27" s="5"/>
      </tp>
      <tp t="s">
        <v/>
        <stp/>
        <stp>ContractData</stp>
        <stp>RBEK29</stp>
        <stp>NetLastTrade</stp>
        <stp/>
        <stp>T</stp>
        <tr r="G39" s="5"/>
      </tp>
      <tp t="s">
        <v>QOH27</v>
        <stp/>
        <stp>ContractData</stp>
        <stp>QO?10</stp>
        <stp>Symbol</stp>
        <stp/>
        <stp>T</stp>
        <tr r="C12" s="3"/>
      </tp>
      <tp t="s">
        <v>QOF28</v>
        <stp/>
        <stp>ContractData</stp>
        <stp>QO?20</stp>
        <stp>Symbol</stp>
        <stp/>
        <stp>T</stp>
        <tr r="C22" s="3"/>
      </tp>
      <tp t="s">
        <v>QOX28</v>
        <stp/>
        <stp>ContractData</stp>
        <stp>QO?30</stp>
        <stp>Symbol</stp>
        <stp/>
        <stp>T</stp>
        <tr r="C32" s="3"/>
      </tp>
      <tp t="s">
        <v>QOU29</v>
        <stp/>
        <stp>ContractData</stp>
        <stp>QO?40</stp>
        <stp>Symbol</stp>
        <stp/>
        <stp>T</stp>
        <tr r="C42" s="3"/>
      </tp>
      <tp t="s">
        <v>QON30</v>
        <stp/>
        <stp>ContractData</stp>
        <stp>QO?50</stp>
        <stp>Symbol</stp>
        <stp/>
        <stp>T</stp>
        <tr r="C52" s="3"/>
      </tp>
      <tp t="s">
        <v>QOK31</v>
        <stp/>
        <stp>ContractData</stp>
        <stp>QO?60</stp>
        <stp>Symbol</stp>
        <stp/>
        <stp>T</stp>
        <tr r="C62" s="3"/>
      </tp>
      <tp t="s">
        <v>QOH32</v>
        <stp/>
        <stp>ContractData</stp>
        <stp>QO?70</stp>
        <stp>Symbol</stp>
        <stp/>
        <stp>T</stp>
        <tr r="C72" s="3"/>
      </tp>
      <tp t="s">
        <v>QOF33</v>
        <stp/>
        <stp>ContractData</stp>
        <stp>QO?80</stp>
        <stp>Symbol</stp>
        <stp/>
        <stp>T</stp>
        <tr r="C82" s="3"/>
      </tp>
      <tp t="s">
        <v>CLEX35</v>
        <stp/>
        <stp>ContractData</stp>
        <stp>CLE?115</stp>
        <stp>Symbol</stp>
        <stp/>
        <stp>T</stp>
        <tr r="C117" s="1"/>
      </tp>
      <tp t="s">
        <v>CLEF35</v>
        <stp/>
        <stp>ContractData</stp>
        <stp>CLE?105</stp>
        <stp>Symbol</stp>
        <stp/>
        <stp>T</stp>
        <tr r="C107" s="1"/>
      </tp>
      <tp t="s">
        <v>CLEU36</v>
        <stp/>
        <stp>ContractData</stp>
        <stp>CLE?125</stp>
        <stp>Symbol</stp>
        <stp/>
        <stp>T</stp>
        <tr r="C127" s="1"/>
      </tp>
      <tp t="s">
        <v>NGEU36</v>
        <stp/>
        <stp>ContractData</stp>
        <stp>NGE?125</stp>
        <stp>Symbol</stp>
        <stp/>
        <stp>T</stp>
        <tr r="C127" s="7"/>
      </tp>
      <tp t="s">
        <v>NGEN37</v>
        <stp/>
        <stp>ContractData</stp>
        <stp>NGE?135</stp>
        <stp>Symbol</stp>
        <stp/>
        <stp>T</stp>
        <tr r="C137" s="7"/>
      </tp>
      <tp t="s">
        <v>NGEF35</v>
        <stp/>
        <stp>ContractData</stp>
        <stp>NGE?105</stp>
        <stp>Symbol</stp>
        <stp/>
        <stp>T</stp>
        <tr r="C107" s="7"/>
      </tp>
      <tp t="s">
        <v>NGEX35</v>
        <stp/>
        <stp>ContractData</stp>
        <stp>NGE?115</stp>
        <stp>Symbol</stp>
        <stp/>
        <stp>T</stp>
        <tr r="C117" s="7"/>
      </tp>
      <tp t="s">
        <v>NGEK38</v>
        <stp/>
        <stp>ContractData</stp>
        <stp>NGE?145</stp>
        <stp>Symbol</stp>
        <stp/>
        <stp>T</stp>
        <tr r="C147" s="7"/>
      </tp>
      <tp t="s">
        <v/>
        <stp/>
        <stp>ContractData</stp>
        <stp>QOU27</stp>
        <stp>High</stp>
        <stp/>
        <stp>T</stp>
        <tr r="L30" s="2"/>
      </tp>
      <tp t="s">
        <v/>
        <stp/>
        <stp>ContractData</stp>
        <stp>RBEZ27</stp>
        <stp>T_Settlement</stp>
        <stp/>
        <stp>T</stp>
        <tr r="J22" s="5"/>
      </tp>
      <tp t="s">
        <v/>
        <stp/>
        <stp>ContractData</stp>
        <stp>RBEZ26</stp>
        <stp>T_Settlement</stp>
        <stp/>
        <stp>T</stp>
        <tr r="J10" s="5"/>
      </tp>
      <tp t="s">
        <v/>
        <stp/>
        <stp>ContractData</stp>
        <stp>RBEZ29</stp>
        <stp>T_Settlement</stp>
        <stp/>
        <stp>T</stp>
        <tr r="J46" s="5"/>
      </tp>
      <tp t="s">
        <v/>
        <stp/>
        <stp>ContractData</stp>
        <stp>RBEZ28</stp>
        <stp>T_Settlement</stp>
        <stp/>
        <stp>T</stp>
        <tr r="J34" s="5"/>
      </tp>
      <tp t="s">
        <v/>
        <stp/>
        <stp>ContractData</stp>
        <stp>CLEZ29</stp>
        <stp>T_Settlement</stp>
        <stp/>
        <stp>T</stp>
        <tr r="G5" s="2"/>
        <tr r="J46" s="1"/>
      </tp>
      <tp t="s">
        <v/>
        <stp/>
        <stp>ContractData</stp>
        <stp>CLEZ28</stp>
        <stp>T_Settlement</stp>
        <stp/>
        <stp>T</stp>
        <tr r="J34" s="1"/>
      </tp>
      <tp t="s">
        <v/>
        <stp/>
        <stp>ContractData</stp>
        <stp>CLEZ27</stp>
        <stp>T_Settlement</stp>
        <stp/>
        <stp>T</stp>
        <tr r="J22" s="1"/>
      </tp>
      <tp t="s">
        <v/>
        <stp/>
        <stp>ContractData</stp>
        <stp>CLEZ26</stp>
        <stp>T_Settlement</stp>
        <stp/>
        <stp>T</stp>
        <tr r="G15" s="2"/>
        <tr r="J10" s="1"/>
      </tp>
      <tp t="s">
        <v/>
        <stp/>
        <stp>ContractData</stp>
        <stp>CLEZ31</stp>
        <stp>T_Settlement</stp>
        <stp/>
        <stp>T</stp>
        <tr r="G20" s="2"/>
        <tr r="G7" s="2"/>
        <tr r="J70" s="1"/>
      </tp>
      <tp t="s">
        <v/>
        <stp/>
        <stp>ContractData</stp>
        <stp>CLEZ30</stp>
        <stp>T_Settlement</stp>
        <stp/>
        <stp>T</stp>
        <tr r="G19" s="2"/>
        <tr r="G6" s="2"/>
        <tr r="J58" s="1"/>
      </tp>
      <tp t="s">
        <v/>
        <stp/>
        <stp>ContractData</stp>
        <stp>CLEZ33</stp>
        <stp>T_Settlement</stp>
        <stp/>
        <stp>T</stp>
        <tr r="G22" s="2"/>
        <tr r="G9" s="2"/>
        <tr r="J94" s="1"/>
      </tp>
      <tp t="s">
        <v/>
        <stp/>
        <stp>ContractData</stp>
        <stp>CLEZ32</stp>
        <stp>T_Settlement</stp>
        <stp/>
        <stp>T</stp>
        <tr r="G8" s="2"/>
        <tr r="G21" s="2"/>
        <tr r="J82" s="1"/>
      </tp>
      <tp t="s">
        <v/>
        <stp/>
        <stp>ContractData</stp>
        <stp>CLEZ35</stp>
        <stp>T_Settlement</stp>
        <stp/>
        <stp>T</stp>
        <tr r="G11" s="2"/>
        <tr r="G24" s="2"/>
        <tr r="J118" s="1"/>
      </tp>
      <tp t="s">
        <v/>
        <stp/>
        <stp>ContractData</stp>
        <stp>CLEZ34</stp>
        <stp>T_Settlement</stp>
        <stp/>
        <stp>T</stp>
        <tr r="G10" s="2"/>
        <tr r="G23" s="2"/>
        <tr r="J106" s="1"/>
      </tp>
      <tp t="s">
        <v/>
        <stp/>
        <stp>ContractData</stp>
        <stp>CLEZ36</stp>
        <stp>T_Settlement</stp>
        <stp/>
        <stp>T</stp>
        <tr r="J130" s="1"/>
      </tp>
      <tp t="s">
        <v/>
        <stp/>
        <stp>ContractData</stp>
        <stp>HOEZ28</stp>
        <stp>T_Settlement</stp>
        <stp/>
        <stp>T</stp>
        <tr r="J34" s="4"/>
      </tp>
      <tp t="s">
        <v/>
        <stp/>
        <stp>ContractData</stp>
        <stp>HOEZ29</stp>
        <stp>T_Settlement</stp>
        <stp/>
        <stp>T</stp>
        <tr r="J46" s="4"/>
      </tp>
      <tp t="s">
        <v/>
        <stp/>
        <stp>ContractData</stp>
        <stp>HOEZ26</stp>
        <stp>T_Settlement</stp>
        <stp/>
        <stp>T</stp>
        <tr r="U9" s="2"/>
        <tr r="J10" s="4"/>
      </tp>
      <tp t="s">
        <v/>
        <stp/>
        <stp>ContractData</stp>
        <stp>HOEZ27</stp>
        <stp>T_Settlement</stp>
        <stp/>
        <stp>T</stp>
        <tr r="J22" s="4"/>
      </tp>
      <tp t="s">
        <v/>
        <stp/>
        <stp>ContractData</stp>
        <stp>NGEZ32</stp>
        <stp>T_Settlement</stp>
        <stp/>
        <stp>T</stp>
        <tr r="J82" s="7"/>
      </tp>
      <tp t="s">
        <v/>
        <stp/>
        <stp>ContractData</stp>
        <stp>NGEZ33</stp>
        <stp>T_Settlement</stp>
        <stp/>
        <stp>T</stp>
        <tr r="J94" s="7"/>
      </tp>
      <tp t="s">
        <v/>
        <stp/>
        <stp>ContractData</stp>
        <stp>NGEZ30</stp>
        <stp>T_Settlement</stp>
        <stp/>
        <stp>T</stp>
        <tr r="J58" s="7"/>
      </tp>
      <tp t="s">
        <v/>
        <stp/>
        <stp>ContractData</stp>
        <stp>NGEZ31</stp>
        <stp>T_Settlement</stp>
        <stp/>
        <stp>T</stp>
        <tr r="J70" s="7"/>
      </tp>
      <tp t="s">
        <v/>
        <stp/>
        <stp>ContractData</stp>
        <stp>NGEZ36</stp>
        <stp>T_Settlement</stp>
        <stp/>
        <stp>T</stp>
        <tr r="J130" s="7"/>
      </tp>
      <tp t="s">
        <v/>
        <stp/>
        <stp>ContractData</stp>
        <stp>NGEZ37</stp>
        <stp>T_Settlement</stp>
        <stp/>
        <stp>T</stp>
        <tr r="J142" s="7"/>
      </tp>
      <tp t="s">
        <v/>
        <stp/>
        <stp>ContractData</stp>
        <stp>NGEZ34</stp>
        <stp>T_Settlement</stp>
        <stp/>
        <stp>T</stp>
        <tr r="J106" s="7"/>
      </tp>
      <tp t="s">
        <v/>
        <stp/>
        <stp>ContractData</stp>
        <stp>NGEZ35</stp>
        <stp>T_Settlement</stp>
        <stp/>
        <stp>T</stp>
        <tr r="J118" s="7"/>
      </tp>
      <tp t="s">
        <v/>
        <stp/>
        <stp>ContractData</stp>
        <stp>NGEZ38</stp>
        <stp>T_Settlement</stp>
        <stp/>
        <stp>T</stp>
        <tr r="J154" s="7"/>
      </tp>
      <tp t="s">
        <v/>
        <stp/>
        <stp>ContractData</stp>
        <stp>NGEZ26</stp>
        <stp>T_Settlement</stp>
        <stp/>
        <stp>T</stp>
        <tr r="J10" s="7"/>
      </tp>
      <tp t="s">
        <v/>
        <stp/>
        <stp>ContractData</stp>
        <stp>NGEZ27</stp>
        <stp>T_Settlement</stp>
        <stp/>
        <stp>T</stp>
        <tr r="J22" s="7"/>
      </tp>
      <tp t="s">
        <v/>
        <stp/>
        <stp>ContractData</stp>
        <stp>NGEZ28</stp>
        <stp>T_Settlement</stp>
        <stp/>
        <stp>T</stp>
        <tr r="J34" s="7"/>
      </tp>
      <tp t="s">
        <v/>
        <stp/>
        <stp>ContractData</stp>
        <stp>NGEZ29</stp>
        <stp>T_Settlement</stp>
        <stp/>
        <stp>T</stp>
        <tr r="J46" s="7"/>
      </tp>
      <tp t="s">
        <v/>
        <stp/>
        <stp>ContractData</stp>
        <stp>HOEJ29</stp>
        <stp>NetLastTrade</stp>
        <stp/>
        <stp>T</stp>
        <tr r="G38" s="4"/>
      </tp>
      <tp t="s">
        <v/>
        <stp/>
        <stp>ContractData</stp>
        <stp>HOEJ28</stp>
        <stp>NetLastTrade</stp>
        <stp/>
        <stp>T</stp>
        <tr r="G26" s="4"/>
      </tp>
      <tp>
        <v>1.5900000000000247E-2</v>
        <stp/>
        <stp>ContractData</stp>
        <stp>HOEJ27</stp>
        <stp>NetLastTrade</stp>
        <stp/>
        <stp>T</stp>
        <tr r="G14" s="4"/>
      </tp>
      <tp>
        <v>1.6999999999999904E-2</v>
        <stp/>
        <stp>ContractData</stp>
        <stp>NGEJ27</stp>
        <stp>NetLastTrade</stp>
        <stp/>
        <stp>T</stp>
        <tr r="G14" s="7"/>
      </tp>
      <tp>
        <v>-2.9000000000000359E-2</v>
        <stp/>
        <stp>ContractData</stp>
        <stp>NGEJ29</stp>
        <stp>NetLastTrade</stp>
        <stp/>
        <stp>T</stp>
        <tr r="G38" s="7"/>
      </tp>
      <tp>
        <v>-3.0000000000001137E-3</v>
        <stp/>
        <stp>ContractData</stp>
        <stp>NGEJ28</stp>
        <stp>NetLastTrade</stp>
        <stp/>
        <stp>T</stp>
        <tr r="G26" s="7"/>
      </tp>
      <tp t="s">
        <v/>
        <stp/>
        <stp>ContractData</stp>
        <stp>NGEJ37</stp>
        <stp>NetLastTrade</stp>
        <stp/>
        <stp>T</stp>
        <tr r="G134" s="7"/>
      </tp>
      <tp t="s">
        <v/>
        <stp/>
        <stp>ContractData</stp>
        <stp>NGEJ36</stp>
        <stp>NetLastTrade</stp>
        <stp/>
        <stp>T</stp>
        <tr r="G122" s="7"/>
      </tp>
      <tp t="s">
        <v/>
        <stp/>
        <stp>ContractData</stp>
        <stp>NGEJ35</stp>
        <stp>NetLastTrade</stp>
        <stp/>
        <stp>T</stp>
        <tr r="G110" s="7"/>
      </tp>
      <tp t="s">
        <v/>
        <stp/>
        <stp>ContractData</stp>
        <stp>NGEJ34</stp>
        <stp>NetLastTrade</stp>
        <stp/>
        <stp>T</stp>
        <tr r="G98" s="7"/>
      </tp>
      <tp t="s">
        <v/>
        <stp/>
        <stp>ContractData</stp>
        <stp>NGEJ33</stp>
        <stp>NetLastTrade</stp>
        <stp/>
        <stp>T</stp>
        <tr r="G86" s="7"/>
      </tp>
      <tp t="s">
        <v/>
        <stp/>
        <stp>ContractData</stp>
        <stp>NGEJ32</stp>
        <stp>NetLastTrade</stp>
        <stp/>
        <stp>T</stp>
        <tr r="G74" s="7"/>
      </tp>
      <tp t="s">
        <v/>
        <stp/>
        <stp>ContractData</stp>
        <stp>NGEJ31</stp>
        <stp>NetLastTrade</stp>
        <stp/>
        <stp>T</stp>
        <tr r="G62" s="7"/>
      </tp>
      <tp t="s">
        <v/>
        <stp/>
        <stp>ContractData</stp>
        <stp>NGEJ30</stp>
        <stp>NetLastTrade</stp>
        <stp/>
        <stp>T</stp>
        <tr r="G50" s="7"/>
      </tp>
      <tp t="s">
        <v/>
        <stp/>
        <stp>ContractData</stp>
        <stp>NGEJ38</stp>
        <stp>NetLastTrade</stp>
        <stp/>
        <stp>T</stp>
        <tr r="G146" s="7"/>
      </tp>
      <tp t="s">
        <v/>
        <stp/>
        <stp>ContractData</stp>
        <stp>CLEJ34</stp>
        <stp>NetLastTrade</stp>
        <stp/>
        <stp>T</stp>
        <tr r="G98" s="1"/>
      </tp>
      <tp t="s">
        <v/>
        <stp/>
        <stp>ContractData</stp>
        <stp>CLEJ35</stp>
        <stp>NetLastTrade</stp>
        <stp/>
        <stp>T</stp>
        <tr r="G110" s="1"/>
      </tp>
      <tp t="s">
        <v/>
        <stp/>
        <stp>ContractData</stp>
        <stp>CLEJ36</stp>
        <stp>NetLastTrade</stp>
        <stp/>
        <stp>T</stp>
        <tr r="G122" s="1"/>
      </tp>
      <tp t="s">
        <v/>
        <stp/>
        <stp>ContractData</stp>
        <stp>CLEJ30</stp>
        <stp>NetLastTrade</stp>
        <stp/>
        <stp>T</stp>
        <tr r="G50" s="1"/>
      </tp>
      <tp t="s">
        <v/>
        <stp/>
        <stp>ContractData</stp>
        <stp>CLEJ31</stp>
        <stp>NetLastTrade</stp>
        <stp/>
        <stp>T</stp>
        <tr r="G62" s="1"/>
      </tp>
      <tp t="s">
        <v/>
        <stp/>
        <stp>ContractData</stp>
        <stp>CLEJ32</stp>
        <stp>NetLastTrade</stp>
        <stp/>
        <stp>T</stp>
        <tr r="G74" s="1"/>
      </tp>
      <tp t="s">
        <v/>
        <stp/>
        <stp>ContractData</stp>
        <stp>CLEJ33</stp>
        <stp>NetLastTrade</stp>
        <stp/>
        <stp>T</stp>
        <tr r="G86" s="1"/>
      </tp>
      <tp t="s">
        <v/>
        <stp/>
        <stp>ContractData</stp>
        <stp>CLEJ28</stp>
        <stp>NetLastTrade</stp>
        <stp/>
        <stp>T</stp>
        <tr r="G26" s="1"/>
      </tp>
      <tp t="s">
        <v/>
        <stp/>
        <stp>ContractData</stp>
        <stp>CLEJ29</stp>
        <stp>NetLastTrade</stp>
        <stp/>
        <stp>T</stp>
        <tr r="G38" s="1"/>
      </tp>
      <tp>
        <v>1.9000000000000057</v>
        <stp/>
        <stp>ContractData</stp>
        <stp>CLEJ27</stp>
        <stp>NetLastTrade</stp>
        <stp/>
        <stp>T</stp>
        <tr r="G14" s="1"/>
      </tp>
      <tp t="s">
        <v>RBEM26</v>
        <stp/>
        <stp>ContractData</stp>
        <stp>RBE?2</stp>
        <stp>Symbol</stp>
        <stp/>
        <stp>T</stp>
        <tr r="C4" s="5"/>
      </tp>
      <tp>
        <v>1.4000000000002899E-3</v>
        <stp/>
        <stp>ContractData</stp>
        <stp>RBEJ27</stp>
        <stp>NetLastTrade</stp>
        <stp/>
        <stp>T</stp>
        <tr r="G14" s="5"/>
      </tp>
      <tp t="s">
        <v/>
        <stp/>
        <stp>ContractData</stp>
        <stp>RBEJ28</stp>
        <stp>NetLastTrade</stp>
        <stp/>
        <stp>T</stp>
        <tr r="G26" s="5"/>
      </tp>
      <tp t="s">
        <v/>
        <stp/>
        <stp>ContractData</stp>
        <stp>RBEJ29</stp>
        <stp>NetLastTrade</stp>
        <stp/>
        <stp>T</stp>
        <tr r="G38" s="5"/>
      </tp>
      <tp t="s">
        <v>QOJ27</v>
        <stp/>
        <stp>ContractData</stp>
        <stp>QO?11</stp>
        <stp>Symbol</stp>
        <stp/>
        <stp>T</stp>
        <tr r="C13" s="3"/>
      </tp>
      <tp t="s">
        <v>QOG28</v>
        <stp/>
        <stp>ContractData</stp>
        <stp>QO?21</stp>
        <stp>Symbol</stp>
        <stp/>
        <stp>T</stp>
        <tr r="C23" s="3"/>
      </tp>
      <tp t="s">
        <v>QOZ28</v>
        <stp/>
        <stp>ContractData</stp>
        <stp>QO?31</stp>
        <stp>Symbol</stp>
        <stp/>
        <stp>T</stp>
        <tr r="C33" s="3"/>
      </tp>
      <tp t="s">
        <v>QOV29</v>
        <stp/>
        <stp>ContractData</stp>
        <stp>QO?41</stp>
        <stp>Symbol</stp>
        <stp/>
        <stp>T</stp>
        <tr r="C43" s="3"/>
      </tp>
      <tp t="s">
        <v>QOQ30</v>
        <stp/>
        <stp>ContractData</stp>
        <stp>QO?51</stp>
        <stp>Symbol</stp>
        <stp/>
        <stp>T</stp>
        <tr r="C53" s="3"/>
      </tp>
      <tp t="s">
        <v>QOM31</v>
        <stp/>
        <stp>ContractData</stp>
        <stp>QO?61</stp>
        <stp>Symbol</stp>
        <stp/>
        <stp>T</stp>
        <tr r="C63" s="3"/>
      </tp>
      <tp t="s">
        <v>QOJ32</v>
        <stp/>
        <stp>ContractData</stp>
        <stp>QO?71</stp>
        <stp>Symbol</stp>
        <stp/>
        <stp>T</stp>
        <tr r="C73" s="3"/>
      </tp>
      <tp t="s">
        <v>QOG33</v>
        <stp/>
        <stp>ContractData</stp>
        <stp>QO?81</stp>
        <stp>Symbol</stp>
        <stp/>
        <stp>T</stp>
        <tr r="C83" s="3"/>
      </tp>
      <tp t="s">
        <v>CLEZ35</v>
        <stp/>
        <stp>ContractData</stp>
        <stp>CLE?116</stp>
        <stp>Symbol</stp>
        <stp/>
        <stp>T</stp>
        <tr r="C118" s="1"/>
      </tp>
      <tp t="s">
        <v>CLEG35</v>
        <stp/>
        <stp>ContractData</stp>
        <stp>CLE?106</stp>
        <stp>Symbol</stp>
        <stp/>
        <stp>T</stp>
        <tr r="C108" s="1"/>
      </tp>
      <tp t="s">
        <v>CLEV36</v>
        <stp/>
        <stp>ContractData</stp>
        <stp>CLE?126</stp>
        <stp>Symbol</stp>
        <stp/>
        <stp>T</stp>
        <tr r="C128" s="1"/>
      </tp>
      <tp t="s">
        <v>NGEV36</v>
        <stp/>
        <stp>ContractData</stp>
        <stp>NGE?126</stp>
        <stp>Symbol</stp>
        <stp/>
        <stp>T</stp>
        <tr r="C128" s="7"/>
      </tp>
      <tp t="s">
        <v>NGEQ37</v>
        <stp/>
        <stp>ContractData</stp>
        <stp>NGE?136</stp>
        <stp>Symbol</stp>
        <stp/>
        <stp>T</stp>
        <tr r="C138" s="7"/>
      </tp>
      <tp t="s">
        <v>NGEG35</v>
        <stp/>
        <stp>ContractData</stp>
        <stp>NGE?106</stp>
        <stp>Symbol</stp>
        <stp/>
        <stp>T</stp>
        <tr r="C108" s="7"/>
      </tp>
      <tp t="s">
        <v>NGEZ35</v>
        <stp/>
        <stp>ContractData</stp>
        <stp>NGE?116</stp>
        <stp>Symbol</stp>
        <stp/>
        <stp>T</stp>
        <tr r="C118" s="7"/>
      </tp>
      <tp t="s">
        <v>NGEM38</v>
        <stp/>
        <stp>ContractData</stp>
        <stp>NGE?146</stp>
        <stp>Symbol</stp>
        <stp/>
        <stp>T</stp>
        <tr r="C148" s="7"/>
      </tp>
      <tp t="s">
        <v/>
        <stp/>
        <stp>ContractData</stp>
        <stp>QOV27</stp>
        <stp>High</stp>
        <stp/>
        <stp>T</stp>
        <tr r="L39" s="2"/>
      </tp>
      <tp t="s">
        <v>RBEK26</v>
        <stp/>
        <stp>ContractData</stp>
        <stp>RBE?1</stp>
        <stp>Symbol</stp>
        <stp/>
        <stp>T</stp>
        <tr r="C3" s="5"/>
      </tp>
      <tp t="s">
        <v>QOK27</v>
        <stp/>
        <stp>ContractData</stp>
        <stp>QO?12</stp>
        <stp>Symbol</stp>
        <stp/>
        <stp>T</stp>
        <tr r="C14" s="3"/>
      </tp>
      <tp t="s">
        <v>QOH28</v>
        <stp/>
        <stp>ContractData</stp>
        <stp>QO?22</stp>
        <stp>Symbol</stp>
        <stp/>
        <stp>T</stp>
        <tr r="C24" s="3"/>
      </tp>
      <tp t="s">
        <v>QOF29</v>
        <stp/>
        <stp>ContractData</stp>
        <stp>QO?32</stp>
        <stp>Symbol</stp>
        <stp/>
        <stp>T</stp>
        <tr r="C34" s="3"/>
      </tp>
      <tp t="s">
        <v>QOX29</v>
        <stp/>
        <stp>ContractData</stp>
        <stp>QO?42</stp>
        <stp>Symbol</stp>
        <stp/>
        <stp>T</stp>
        <tr r="C44" s="3"/>
      </tp>
      <tp t="s">
        <v>QOU30</v>
        <stp/>
        <stp>ContractData</stp>
        <stp>QO?52</stp>
        <stp>Symbol</stp>
        <stp/>
        <stp>T</stp>
        <tr r="C54" s="3"/>
      </tp>
      <tp t="s">
        <v>QON31</v>
        <stp/>
        <stp>ContractData</stp>
        <stp>QO?62</stp>
        <stp>Symbol</stp>
        <stp/>
        <stp>T</stp>
        <tr r="C64" s="3"/>
      </tp>
      <tp t="s">
        <v>QOK32</v>
        <stp/>
        <stp>ContractData</stp>
        <stp>QO?72</stp>
        <stp>Symbol</stp>
        <stp/>
        <stp>T</stp>
        <tr r="C74" s="3"/>
      </tp>
      <tp t="s">
        <v>QOH33</v>
        <stp/>
        <stp>ContractData</stp>
        <stp>QO?82</stp>
        <stp>Symbol</stp>
        <stp/>
        <stp>T</stp>
        <tr r="C84" s="3"/>
      </tp>
      <tp t="s">
        <v>CLEF36</v>
        <stp/>
        <stp>ContractData</stp>
        <stp>CLE?117</stp>
        <stp>Symbol</stp>
        <stp/>
        <stp>T</stp>
        <tr r="C119" s="1"/>
      </tp>
      <tp t="s">
        <v>CLEH35</v>
        <stp/>
        <stp>ContractData</stp>
        <stp>CLE?107</stp>
        <stp>Symbol</stp>
        <stp/>
        <stp>T</stp>
        <tr r="C109" s="1"/>
      </tp>
      <tp t="s">
        <v>CLEX36</v>
        <stp/>
        <stp>ContractData</stp>
        <stp>CLE?127</stp>
        <stp>Symbol</stp>
        <stp/>
        <stp>T</stp>
        <tr r="C129" s="1"/>
      </tp>
      <tp t="s">
        <v>NGEX36</v>
        <stp/>
        <stp>ContractData</stp>
        <stp>NGE?127</stp>
        <stp>Symbol</stp>
        <stp/>
        <stp>T</stp>
        <tr r="C129" s="7"/>
      </tp>
      <tp t="s">
        <v>NGEU37</v>
        <stp/>
        <stp>ContractData</stp>
        <stp>NGE?137</stp>
        <stp>Symbol</stp>
        <stp/>
        <stp>T</stp>
        <tr r="C139" s="7"/>
      </tp>
      <tp t="s">
        <v>NGEH35</v>
        <stp/>
        <stp>ContractData</stp>
        <stp>NGE?107</stp>
        <stp>Symbol</stp>
        <stp/>
        <stp>T</stp>
        <tr r="C109" s="7"/>
      </tp>
      <tp t="s">
        <v>NGEF36</v>
        <stp/>
        <stp>ContractData</stp>
        <stp>NGE?117</stp>
        <stp>Symbol</stp>
        <stp/>
        <stp>T</stp>
        <tr r="C119" s="7"/>
      </tp>
      <tp t="s">
        <v>NGEN38</v>
        <stp/>
        <stp>ContractData</stp>
        <stp>NGE?147</stp>
        <stp>Symbol</stp>
        <stp/>
        <stp>T</stp>
        <tr r="C149" s="7"/>
      </tp>
      <tp>
        <v>2.2503000000000002</v>
        <stp/>
        <stp>ContractData</stp>
        <stp>RBEU27</stp>
        <stp>Y_Settlement</stp>
        <stp/>
        <stp>T</stp>
        <tr r="K19" s="5"/>
      </tp>
      <tp t="s">
        <v/>
        <stp/>
        <stp>ContractData</stp>
        <stp>RBEX27</stp>
        <stp>T_Settlement</stp>
        <stp/>
        <stp>T</stp>
        <tr r="J21" s="5"/>
      </tp>
      <tp>
        <v>2.6423000000000001</v>
        <stp/>
        <stp>ContractData</stp>
        <stp>RBEU26</stp>
        <stp>Y_Settlement</stp>
        <stp/>
        <stp>T</stp>
        <tr r="K7" s="5"/>
      </tp>
      <tp t="s">
        <v/>
        <stp/>
        <stp>ContractData</stp>
        <stp>RBEX26</stp>
        <stp>T_Settlement</stp>
        <stp/>
        <stp>T</stp>
        <tr r="J9" s="5"/>
      </tp>
      <tp>
        <v>2.2036000000000002</v>
        <stp/>
        <stp>ContractData</stp>
        <stp>RBEU29</stp>
        <stp>Y_Settlement</stp>
        <stp/>
        <stp>T</stp>
        <tr r="K43" s="5"/>
      </tp>
      <tp t="s">
        <v/>
        <stp/>
        <stp>ContractData</stp>
        <stp>RBEX29</stp>
        <stp>T_Settlement</stp>
        <stp/>
        <stp>T</stp>
        <tr r="J45" s="5"/>
      </tp>
      <tp>
        <v>2.2116000000000002</v>
        <stp/>
        <stp>ContractData</stp>
        <stp>RBEU28</stp>
        <stp>Y_Settlement</stp>
        <stp/>
        <stp>T</stp>
        <tr r="K31" s="5"/>
      </tp>
      <tp t="s">
        <v/>
        <stp/>
        <stp>ContractData</stp>
        <stp>RBEX28</stp>
        <stp>T_Settlement</stp>
        <stp/>
        <stp>T</stp>
        <tr r="J33" s="5"/>
      </tp>
      <tp>
        <v>65.849999999999994</v>
        <stp/>
        <stp>ContractData</stp>
        <stp>CLEU29</stp>
        <stp>Y_Settlement</stp>
        <stp/>
        <stp>T</stp>
        <tr r="K43" s="1"/>
      </tp>
      <tp t="s">
        <v/>
        <stp/>
        <stp>ContractData</stp>
        <stp>CLEX29</stp>
        <stp>T_Settlement</stp>
        <stp/>
        <stp>T</stp>
        <tr r="J45" s="1"/>
      </tp>
      <tp>
        <v>67.61</v>
        <stp/>
        <stp>ContractData</stp>
        <stp>CLEU28</stp>
        <stp>Y_Settlement</stp>
        <stp/>
        <stp>T</stp>
        <tr r="K31" s="1"/>
      </tp>
      <tp t="s">
        <v/>
        <stp/>
        <stp>ContractData</stp>
        <stp>CLEX28</stp>
        <stp>T_Settlement</stp>
        <stp/>
        <stp>T</stp>
        <tr r="J33" s="1"/>
      </tp>
      <tp>
        <v>69.600000000000009</v>
        <stp/>
        <stp>ContractData</stp>
        <stp>CLEU27</stp>
        <stp>Y_Settlement</stp>
        <stp/>
        <stp>T</stp>
        <tr r="K19" s="1"/>
      </tp>
      <tp t="s">
        <v/>
        <stp/>
        <stp>ContractData</stp>
        <stp>CLEX27</stp>
        <stp>T_Settlement</stp>
        <stp/>
        <stp>T</stp>
        <tr r="J21" s="1"/>
      </tp>
      <tp>
        <v>76.11</v>
        <stp/>
        <stp>ContractData</stp>
        <stp>CLEU26</stp>
        <stp>Y_Settlement</stp>
        <stp/>
        <stp>T</stp>
        <tr r="K7" s="1"/>
      </tp>
      <tp t="s">
        <v/>
        <stp/>
        <stp>ContractData</stp>
        <stp>CLEX26</stp>
        <stp>T_Settlement</stp>
        <stp/>
        <stp>T</stp>
        <tr r="J9" s="1"/>
      </tp>
      <tp>
        <v>62.09</v>
        <stp/>
        <stp>ContractData</stp>
        <stp>CLEU31</stp>
        <stp>Y_Settlement</stp>
        <stp/>
        <stp>T</stp>
        <tr r="K67" s="1"/>
      </tp>
      <tp t="s">
        <v/>
        <stp/>
        <stp>ContractData</stp>
        <stp>CLEX31</stp>
        <stp>T_Settlement</stp>
        <stp/>
        <stp>T</stp>
        <tr r="J69" s="1"/>
      </tp>
      <tp>
        <v>63.99</v>
        <stp/>
        <stp>ContractData</stp>
        <stp>CLEU30</stp>
        <stp>Y_Settlement</stp>
        <stp/>
        <stp>T</stp>
        <tr r="K55" s="1"/>
      </tp>
      <tp t="s">
        <v/>
        <stp/>
        <stp>ContractData</stp>
        <stp>CLEX30</stp>
        <stp>T_Settlement</stp>
        <stp/>
        <stp>T</stp>
        <tr r="J57" s="1"/>
      </tp>
      <tp>
        <v>58.17</v>
        <stp/>
        <stp>ContractData</stp>
        <stp>CLEU33</stp>
        <stp>Y_Settlement</stp>
        <stp/>
        <stp>T</stp>
        <tr r="K91" s="1"/>
      </tp>
      <tp t="s">
        <v/>
        <stp/>
        <stp>ContractData</stp>
        <stp>CLEX33</stp>
        <stp>T_Settlement</stp>
        <stp/>
        <stp>T</stp>
        <tr r="J93" s="1"/>
      </tp>
      <tp>
        <v>60.120000000000005</v>
        <stp/>
        <stp>ContractData</stp>
        <stp>CLEU32</stp>
        <stp>Y_Settlement</stp>
        <stp/>
        <stp>T</stp>
        <tr r="K79" s="1"/>
      </tp>
      <tp t="s">
        <v/>
        <stp/>
        <stp>ContractData</stp>
        <stp>CLEX32</stp>
        <stp>T_Settlement</stp>
        <stp/>
        <stp>T</stp>
        <tr r="J81" s="1"/>
      </tp>
      <tp>
        <v>54.47</v>
        <stp/>
        <stp>ContractData</stp>
        <stp>CLEU35</stp>
        <stp>Y_Settlement</stp>
        <stp/>
        <stp>T</stp>
        <tr r="K115" s="1"/>
      </tp>
      <tp t="s">
        <v/>
        <stp/>
        <stp>ContractData</stp>
        <stp>CLEX35</stp>
        <stp>T_Settlement</stp>
        <stp/>
        <stp>T</stp>
        <tr r="J117" s="1"/>
      </tp>
      <tp>
        <v>56.43</v>
        <stp/>
        <stp>ContractData</stp>
        <stp>CLEU34</stp>
        <stp>Y_Settlement</stp>
        <stp/>
        <stp>T</stp>
        <tr r="K103" s="1"/>
      </tp>
      <tp t="s">
        <v/>
        <stp/>
        <stp>ContractData</stp>
        <stp>CLEX34</stp>
        <stp>T_Settlement</stp>
        <stp/>
        <stp>T</stp>
        <tr r="J105" s="1"/>
      </tp>
      <tp>
        <v>52.59</v>
        <stp/>
        <stp>ContractData</stp>
        <stp>CLEU36</stp>
        <stp>Y_Settlement</stp>
        <stp/>
        <stp>T</stp>
        <tr r="K127" s="1"/>
      </tp>
      <tp t="s">
        <v/>
        <stp/>
        <stp>ContractData</stp>
        <stp>CLEX36</stp>
        <stp>T_Settlement</stp>
        <stp/>
        <stp>T</stp>
        <tr r="J129" s="1"/>
      </tp>
      <tp>
        <v>2.4279999999999999</v>
        <stp/>
        <stp>ContractData</stp>
        <stp>HOEU28</stp>
        <stp>Y_Settlement</stp>
        <stp/>
        <stp>T</stp>
        <tr r="K31" s="4"/>
      </tp>
      <tp t="s">
        <v/>
        <stp/>
        <stp>ContractData</stp>
        <stp>HOEX28</stp>
        <stp>T_Settlement</stp>
        <stp/>
        <stp>T</stp>
        <tr r="J33" s="4"/>
      </tp>
      <tp>
        <v>2.4</v>
        <stp/>
        <stp>ContractData</stp>
        <stp>HOEU29</stp>
        <stp>Y_Settlement</stp>
        <stp/>
        <stp>T</stp>
        <tr r="K43" s="4"/>
      </tp>
      <tp t="s">
        <v/>
        <stp/>
        <stp>ContractData</stp>
        <stp>HOEX29</stp>
        <stp>T_Settlement</stp>
        <stp/>
        <stp>T</stp>
        <tr r="J45" s="4"/>
      </tp>
      <tp>
        <v>3.0541</v>
        <stp/>
        <stp>ContractData</stp>
        <stp>HOEU26</stp>
        <stp>Y_Settlement</stp>
        <stp/>
        <stp>T</stp>
        <tr r="K7" s="4"/>
      </tp>
      <tp t="s">
        <v/>
        <stp/>
        <stp>ContractData</stp>
        <stp>HOEX26</stp>
        <stp>T_Settlement</stp>
        <stp/>
        <stp>T</stp>
        <tr r="J9" s="4"/>
      </tp>
      <tp>
        <v>2.5562</v>
        <stp/>
        <stp>ContractData</stp>
        <stp>HOEU27</stp>
        <stp>Y_Settlement</stp>
        <stp/>
        <stp>T</stp>
        <tr r="K19" s="4"/>
      </tp>
      <tp t="s">
        <v/>
        <stp/>
        <stp>ContractData</stp>
        <stp>HOEX27</stp>
        <stp>T_Settlement</stp>
        <stp/>
        <stp>T</stp>
        <tr r="J21" s="4"/>
      </tp>
      <tp>
        <v>3.3180000000000001</v>
        <stp/>
        <stp>ContractData</stp>
        <stp>NGEU32</stp>
        <stp>Y_Settlement</stp>
        <stp/>
        <stp>T</stp>
        <tr r="K79" s="7"/>
      </tp>
      <tp t="s">
        <v/>
        <stp/>
        <stp>ContractData</stp>
        <stp>NGEX32</stp>
        <stp>T_Settlement</stp>
        <stp/>
        <stp>T</stp>
        <tr r="J81" s="7"/>
      </tp>
      <tp>
        <v>3.282</v>
        <stp/>
        <stp>ContractData</stp>
        <stp>NGEU33</stp>
        <stp>Y_Settlement</stp>
        <stp/>
        <stp>T</stp>
        <tr r="K91" s="7"/>
      </tp>
      <tp t="s">
        <v/>
        <stp/>
        <stp>ContractData</stp>
        <stp>NGEX33</stp>
        <stp>T_Settlement</stp>
        <stp/>
        <stp>T</stp>
        <tr r="J93" s="7"/>
      </tp>
      <tp>
        <v>3.4119999999999999</v>
        <stp/>
        <stp>ContractData</stp>
        <stp>NGEU30</stp>
        <stp>Y_Settlement</stp>
        <stp/>
        <stp>T</stp>
        <tr r="K55" s="7"/>
      </tp>
      <tp t="s">
        <v/>
        <stp/>
        <stp>ContractData</stp>
        <stp>NGEX30</stp>
        <stp>T_Settlement</stp>
        <stp/>
        <stp>T</stp>
        <tr r="J57" s="7"/>
      </tp>
      <tp>
        <v>3.3610000000000002</v>
        <stp/>
        <stp>ContractData</stp>
        <stp>NGEU31</stp>
        <stp>Y_Settlement</stp>
        <stp/>
        <stp>T</stp>
        <tr r="K67" s="7"/>
      </tp>
      <tp t="s">
        <v/>
        <stp/>
        <stp>ContractData</stp>
        <stp>NGEX31</stp>
        <stp>T_Settlement</stp>
        <stp/>
        <stp>T</stp>
        <tr r="J69" s="7"/>
      </tp>
      <tp>
        <v>3.4950000000000001</v>
        <stp/>
        <stp>ContractData</stp>
        <stp>NGEU36</stp>
        <stp>Y_Settlement</stp>
        <stp/>
        <stp>T</stp>
        <tr r="K127" s="7"/>
      </tp>
      <tp t="s">
        <v/>
        <stp/>
        <stp>ContractData</stp>
        <stp>NGEX36</stp>
        <stp>T_Settlement</stp>
        <stp/>
        <stp>T</stp>
        <tr r="J129" s="7"/>
      </tp>
      <tp>
        <v>3.6190000000000002</v>
        <stp/>
        <stp>ContractData</stp>
        <stp>NGEU37</stp>
        <stp>Y_Settlement</stp>
        <stp/>
        <stp>T</stp>
        <tr r="K139" s="7"/>
      </tp>
      <tp t="s">
        <v/>
        <stp/>
        <stp>ContractData</stp>
        <stp>NGEX37</stp>
        <stp>T_Settlement</stp>
        <stp/>
        <stp>T</stp>
        <tr r="J141" s="7"/>
      </tp>
      <tp>
        <v>3.367</v>
        <stp/>
        <stp>ContractData</stp>
        <stp>NGEU34</stp>
        <stp>Y_Settlement</stp>
        <stp/>
        <stp>T</stp>
        <tr r="K103" s="7"/>
      </tp>
      <tp t="s">
        <v/>
        <stp/>
        <stp>ContractData</stp>
        <stp>NGEX34</stp>
        <stp>T_Settlement</stp>
        <stp/>
        <stp>T</stp>
        <tr r="J105" s="7"/>
      </tp>
      <tp>
        <v>3.3260000000000001</v>
        <stp/>
        <stp>ContractData</stp>
        <stp>NGEU35</stp>
        <stp>Y_Settlement</stp>
        <stp/>
        <stp>T</stp>
        <tr r="K115" s="7"/>
      </tp>
      <tp t="s">
        <v/>
        <stp/>
        <stp>ContractData</stp>
        <stp>NGEX35</stp>
        <stp>T_Settlement</stp>
        <stp/>
        <stp>T</stp>
        <tr r="J117" s="7"/>
      </tp>
      <tp>
        <v>3.8130000000000002</v>
        <stp/>
        <stp>ContractData</stp>
        <stp>NGEU38</stp>
        <stp>Y_Settlement</stp>
        <stp/>
        <stp>T</stp>
        <tr r="K151" s="7"/>
      </tp>
      <tp t="s">
        <v/>
        <stp/>
        <stp>ContractData</stp>
        <stp>NGEX38</stp>
        <stp>T_Settlement</stp>
        <stp/>
        <stp>T</stp>
        <tr r="J153" s="7"/>
      </tp>
      <tp>
        <v>3.1579999999999999</v>
        <stp/>
        <stp>ContractData</stp>
        <stp>NGEU26</stp>
        <stp>Y_Settlement</stp>
        <stp/>
        <stp>T</stp>
        <tr r="K7" s="7"/>
      </tp>
      <tp t="s">
        <v/>
        <stp/>
        <stp>ContractData</stp>
        <stp>NGEX26</stp>
        <stp>T_Settlement</stp>
        <stp/>
        <stp>T</stp>
        <tr r="J9" s="7"/>
      </tp>
      <tp>
        <v>3.403</v>
        <stp/>
        <stp>ContractData</stp>
        <stp>NGEU27</stp>
        <stp>Y_Settlement</stp>
        <stp/>
        <stp>T</stp>
        <tr r="K19" s="7"/>
      </tp>
      <tp t="s">
        <v/>
        <stp/>
        <stp>ContractData</stp>
        <stp>NGEX27</stp>
        <stp>T_Settlement</stp>
        <stp/>
        <stp>T</stp>
        <tr r="J21" s="7"/>
      </tp>
      <tp>
        <v>3.5680000000000001</v>
        <stp/>
        <stp>ContractData</stp>
        <stp>NGEU28</stp>
        <stp>Y_Settlement</stp>
        <stp/>
        <stp>T</stp>
        <tr r="K31" s="7"/>
      </tp>
      <tp t="s">
        <v/>
        <stp/>
        <stp>ContractData</stp>
        <stp>NGEX28</stp>
        <stp>T_Settlement</stp>
        <stp/>
        <stp>T</stp>
        <tr r="J33" s="7"/>
      </tp>
      <tp>
        <v>3.4990000000000001</v>
        <stp/>
        <stp>ContractData</stp>
        <stp>NGEU29</stp>
        <stp>Y_Settlement</stp>
        <stp/>
        <stp>T</stp>
        <tr r="K43" s="7"/>
      </tp>
      <tp t="s">
        <v/>
        <stp/>
        <stp>ContractData</stp>
        <stp>NGEX29</stp>
        <stp>T_Settlement</stp>
        <stp/>
        <stp>T</stp>
        <tr r="J45" s="7"/>
      </tp>
      <tp t="s">
        <v/>
        <stp/>
        <stp>ContractData</stp>
        <stp>HOEH29</stp>
        <stp>NetLastTrade</stp>
        <stp/>
        <stp>T</stp>
        <tr r="G37" s="4"/>
      </tp>
      <tp>
        <v>0.10600000000000032</v>
        <stp/>
        <stp>ContractData</stp>
        <stp>HOEH28</stp>
        <stp>NetLastTrade</stp>
        <stp/>
        <stp>T</stp>
        <tr r="X11" s="2"/>
        <tr r="G25" s="4"/>
      </tp>
      <tp>
        <v>9.220000000000006E-2</v>
        <stp/>
        <stp>ContractData</stp>
        <stp>HOEH27</stp>
        <stp>NetLastTrade</stp>
        <stp/>
        <stp>T</stp>
        <tr r="G13" s="4"/>
      </tp>
      <tp>
        <v>2.9999999999999805E-2</v>
        <stp/>
        <stp>ContractData</stp>
        <stp>NGEH27</stp>
        <stp>NetLastTrade</stp>
        <stp/>
        <stp>T</stp>
        <tr r="G13" s="7"/>
      </tp>
      <tp t="s">
        <v/>
        <stp/>
        <stp>ContractData</stp>
        <stp>NGEH29</stp>
        <stp>NetLastTrade</stp>
        <stp/>
        <stp>T</stp>
        <tr r="G37" s="7"/>
      </tp>
      <tp>
        <v>4.0000000000000036E-3</v>
        <stp/>
        <stp>ContractData</stp>
        <stp>NGEH28</stp>
        <stp>NetLastTrade</stp>
        <stp/>
        <stp>T</stp>
        <tr r="G25" s="7"/>
      </tp>
      <tp t="s">
        <v/>
        <stp/>
        <stp>ContractData</stp>
        <stp>NGEH37</stp>
        <stp>NetLastTrade</stp>
        <stp/>
        <stp>T</stp>
        <tr r="G133" s="7"/>
      </tp>
      <tp t="s">
        <v/>
        <stp/>
        <stp>ContractData</stp>
        <stp>NGEH36</stp>
        <stp>NetLastTrade</stp>
        <stp/>
        <stp>T</stp>
        <tr r="G121" s="7"/>
      </tp>
      <tp t="s">
        <v/>
        <stp/>
        <stp>ContractData</stp>
        <stp>NGEH35</stp>
        <stp>NetLastTrade</stp>
        <stp/>
        <stp>T</stp>
        <tr r="G109" s="7"/>
      </tp>
      <tp t="s">
        <v/>
        <stp/>
        <stp>ContractData</stp>
        <stp>NGEH34</stp>
        <stp>NetLastTrade</stp>
        <stp/>
        <stp>T</stp>
        <tr r="G97" s="7"/>
      </tp>
      <tp t="s">
        <v/>
        <stp/>
        <stp>ContractData</stp>
        <stp>NGEH33</stp>
        <stp>NetLastTrade</stp>
        <stp/>
        <stp>T</stp>
        <tr r="G85" s="7"/>
      </tp>
      <tp t="s">
        <v/>
        <stp/>
        <stp>ContractData</stp>
        <stp>NGEH32</stp>
        <stp>NetLastTrade</stp>
        <stp/>
        <stp>T</stp>
        <tr r="G73" s="7"/>
      </tp>
      <tp t="s">
        <v/>
        <stp/>
        <stp>ContractData</stp>
        <stp>NGEH31</stp>
        <stp>NetLastTrade</stp>
        <stp/>
        <stp>T</stp>
        <tr r="G61" s="7"/>
      </tp>
      <tp t="s">
        <v/>
        <stp/>
        <stp>ContractData</stp>
        <stp>NGEH30</stp>
        <stp>NetLastTrade</stp>
        <stp/>
        <stp>T</stp>
        <tr r="G49" s="7"/>
      </tp>
      <tp>
        <v>3.008</v>
        <stp/>
        <stp>ContractData</stp>
        <stp>HOEZ26</stp>
        <stp>Open</stp>
        <stp/>
        <stp>T</stp>
        <tr r="Y9" s="2"/>
      </tp>
      <tp t="s">
        <v/>
        <stp/>
        <stp>ContractData</stp>
        <stp>NGEH38</stp>
        <stp>NetLastTrade</stp>
        <stp/>
        <stp>T</stp>
        <tr r="G145" s="7"/>
      </tp>
      <tp t="s">
        <v/>
        <stp/>
        <stp>ContractData</stp>
        <stp>CLEH34</stp>
        <stp>NetLastTrade</stp>
        <stp/>
        <stp>T</stp>
        <tr r="G97" s="1"/>
      </tp>
      <tp t="s">
        <v/>
        <stp/>
        <stp>ContractData</stp>
        <stp>CLEH35</stp>
        <stp>NetLastTrade</stp>
        <stp/>
        <stp>T</stp>
        <tr r="G109" s="1"/>
      </tp>
      <tp t="s">
        <v/>
        <stp/>
        <stp>ContractData</stp>
        <stp>CLEH36</stp>
        <stp>NetLastTrade</stp>
        <stp/>
        <stp>T</stp>
        <tr r="G121" s="1"/>
      </tp>
      <tp t="s">
        <v/>
        <stp/>
        <stp>ContractData</stp>
        <stp>CLEH30</stp>
        <stp>NetLastTrade</stp>
        <stp/>
        <stp>T</stp>
        <tr r="G49" s="1"/>
      </tp>
      <tp t="s">
        <v/>
        <stp/>
        <stp>ContractData</stp>
        <stp>CLEH31</stp>
        <stp>NetLastTrade</stp>
        <stp/>
        <stp>T</stp>
        <tr r="G61" s="1"/>
      </tp>
      <tp t="s">
        <v/>
        <stp/>
        <stp>ContractData</stp>
        <stp>CLEH32</stp>
        <stp>NetLastTrade</stp>
        <stp/>
        <stp>T</stp>
        <tr r="G73" s="1"/>
      </tp>
      <tp t="s">
        <v/>
        <stp/>
        <stp>ContractData</stp>
        <stp>CLEH33</stp>
        <stp>NetLastTrade</stp>
        <stp/>
        <stp>T</stp>
        <tr r="G85" s="1"/>
      </tp>
      <tp>
        <v>1.7199999999999989</v>
        <stp/>
        <stp>ContractData</stp>
        <stp>CLEH28</stp>
        <stp>NetLastTrade</stp>
        <stp/>
        <stp>T</stp>
        <tr r="J4" s="2"/>
        <tr r="G25" s="1"/>
      </tp>
      <tp t="s">
        <v/>
        <stp/>
        <stp>ContractData</stp>
        <stp>CLEH29</stp>
        <stp>NetLastTrade</stp>
        <stp/>
        <stp>T</stp>
        <tr r="G37" s="1"/>
      </tp>
      <tp>
        <v>1.9300000000000068</v>
        <stp/>
        <stp>ContractData</stp>
        <stp>CLEH27</stp>
        <stp>NetLastTrade</stp>
        <stp/>
        <stp>T</stp>
        <tr r="G13" s="1"/>
      </tp>
      <tp>
        <v>66.84</v>
        <stp/>
        <stp>ContractData</stp>
        <stp>CLEZ29</stp>
        <stp>Open</stp>
        <stp/>
        <stp>T</stp>
        <tr r="K5" s="2"/>
      </tp>
      <tp>
        <v>74.11</v>
        <stp/>
        <stp>ContractData</stp>
        <stp>CLEZ26</stp>
        <stp>Open</stp>
        <stp/>
        <stp>T</stp>
        <tr r="K15" s="2"/>
      </tp>
      <tp t="s">
        <v/>
        <stp/>
        <stp>ContractData</stp>
        <stp>CLEZ35</stp>
        <stp>Open</stp>
        <stp/>
        <stp>T</stp>
        <tr r="K11" s="2"/>
        <tr r="K24" s="2"/>
      </tp>
      <tp t="s">
        <v/>
        <stp/>
        <stp>ContractData</stp>
        <stp>CLEZ34</stp>
        <stp>Open</stp>
        <stp/>
        <stp>T</stp>
        <tr r="K23" s="2"/>
        <tr r="K10" s="2"/>
      </tp>
      <tp t="s">
        <v/>
        <stp/>
        <stp>ContractData</stp>
        <stp>CLEZ31</stp>
        <stp>Open</stp>
        <stp/>
        <stp>T</stp>
        <tr r="K20" s="2"/>
        <tr r="K7" s="2"/>
      </tp>
      <tp>
        <v>64.31</v>
        <stp/>
        <stp>ContractData</stp>
        <stp>CLEZ30</stp>
        <stp>Open</stp>
        <stp/>
        <stp>T</stp>
        <tr r="K19" s="2"/>
        <tr r="K6" s="2"/>
      </tp>
      <tp t="s">
        <v/>
        <stp/>
        <stp>ContractData</stp>
        <stp>CLEZ33</stp>
        <stp>Open</stp>
        <stp/>
        <stp>T</stp>
        <tr r="K22" s="2"/>
        <tr r="K9" s="2"/>
      </tp>
      <tp t="s">
        <v/>
        <stp/>
        <stp>ContractData</stp>
        <stp>CLEZ32</stp>
        <stp>Open</stp>
        <stp/>
        <stp>T</stp>
        <tr r="K8" s="2"/>
        <tr r="K21" s="2"/>
      </tp>
      <tp>
        <v>6.0200000000000031E-2</v>
        <stp/>
        <stp>ContractData</stp>
        <stp>RBEH27</stp>
        <stp>NetLastTrade</stp>
        <stp/>
        <stp>T</stp>
        <tr r="G13" s="5"/>
      </tp>
      <tp t="s">
        <v/>
        <stp/>
        <stp>ContractData</stp>
        <stp>RBEH28</stp>
        <stp>NetLastTrade</stp>
        <stp/>
        <stp>T</stp>
        <tr r="G25" s="5"/>
      </tp>
      <tp t="s">
        <v/>
        <stp/>
        <stp>ContractData</stp>
        <stp>RBEH29</stp>
        <stp>NetLastTrade</stp>
        <stp/>
        <stp>T</stp>
        <tr r="G37" s="5"/>
      </tp>
      <tp t="s">
        <v>QOM27</v>
        <stp/>
        <stp>ContractData</stp>
        <stp>QO?13</stp>
        <stp>Symbol</stp>
        <stp/>
        <stp>T</stp>
        <tr r="C15" s="3"/>
      </tp>
      <tp t="s">
        <v>QOJ28</v>
        <stp/>
        <stp>ContractData</stp>
        <stp>QO?23</stp>
        <stp>Symbol</stp>
        <stp/>
        <stp>T</stp>
        <tr r="C25" s="3"/>
      </tp>
      <tp t="s">
        <v>QOG29</v>
        <stp/>
        <stp>ContractData</stp>
        <stp>QO?33</stp>
        <stp>Symbol</stp>
        <stp/>
        <stp>T</stp>
        <tr r="C35" s="3"/>
      </tp>
      <tp t="s">
        <v>QOZ29</v>
        <stp/>
        <stp>ContractData</stp>
        <stp>QO?43</stp>
        <stp>Symbol</stp>
        <stp/>
        <stp>T</stp>
        <tr r="C45" s="3"/>
      </tp>
      <tp t="s">
        <v>QOV30</v>
        <stp/>
        <stp>ContractData</stp>
        <stp>QO?53</stp>
        <stp>Symbol</stp>
        <stp/>
        <stp>T</stp>
        <tr r="C55" s="3"/>
      </tp>
      <tp t="s">
        <v>QOQ31</v>
        <stp/>
        <stp>ContractData</stp>
        <stp>QO?63</stp>
        <stp>Symbol</stp>
        <stp/>
        <stp>T</stp>
        <tr r="C65" s="3"/>
      </tp>
      <tp t="s">
        <v>QOM32</v>
        <stp/>
        <stp>ContractData</stp>
        <stp>QO?73</stp>
        <stp>Symbol</stp>
        <stp/>
        <stp>T</stp>
        <tr r="C75" s="3"/>
      </tp>
      <tp t="s">
        <v/>
        <stp/>
        <stp>ContractData</stp>
        <stp>QOU28</stp>
        <stp>T_Settlement</stp>
        <stp/>
        <stp>T</stp>
        <tr r="J30" s="3"/>
      </tp>
      <tp>
        <v>72.27</v>
        <stp/>
        <stp>ContractData</stp>
        <stp>QOX28</stp>
        <stp>Y_Settlement</stp>
        <stp/>
        <stp>T</stp>
        <tr r="K32" s="3"/>
      </tp>
      <tp t="s">
        <v/>
        <stp/>
        <stp>ContractData</stp>
        <stp>QOU29</stp>
        <stp>T_Settlement</stp>
        <stp/>
        <stp>T</stp>
        <tr r="J42" s="3"/>
      </tp>
      <tp>
        <v>71.08</v>
        <stp/>
        <stp>ContractData</stp>
        <stp>QOX29</stp>
        <stp>Y_Settlement</stp>
        <stp/>
        <stp>T</stp>
        <tr r="K44" s="3"/>
      </tp>
      <tp t="s">
        <v/>
        <stp/>
        <stp>ContractData</stp>
        <stp>QOU26</stp>
        <stp>T_Settlement</stp>
        <stp/>
        <stp>T</stp>
        <tr r="J6" s="3"/>
      </tp>
      <tp>
        <v>79.41</v>
        <stp/>
        <stp>ContractData</stp>
        <stp>QOX26</stp>
        <stp>Y_Settlement</stp>
        <stp/>
        <stp>T</stp>
        <tr r="K8" s="3"/>
      </tp>
      <tp t="s">
        <v/>
        <stp/>
        <stp>ContractData</stp>
        <stp>QOU27</stp>
        <stp>T_Settlement</stp>
        <stp/>
        <stp>T</stp>
        <tr r="G30" s="2"/>
        <tr r="J18" s="3"/>
      </tp>
      <tp>
        <v>73.88</v>
        <stp/>
        <stp>ContractData</stp>
        <stp>QOX27</stp>
        <stp>Y_Settlement</stp>
        <stp/>
        <stp>T</stp>
        <tr r="K20" s="3"/>
      </tp>
      <tp t="s">
        <v/>
        <stp/>
        <stp>ContractData</stp>
        <stp>QOU30</stp>
        <stp>T_Settlement</stp>
        <stp/>
        <stp>T</stp>
        <tr r="J54" s="3"/>
      </tp>
      <tp>
        <v>70.06</v>
        <stp/>
        <stp>ContractData</stp>
        <stp>QOX30</stp>
        <stp>Y_Settlement</stp>
        <stp/>
        <stp>T</stp>
        <tr r="K56" s="3"/>
      </tp>
      <tp t="s">
        <v/>
        <stp/>
        <stp>ContractData</stp>
        <stp>QOU31</stp>
        <stp>T_Settlement</stp>
        <stp/>
        <stp>T</stp>
        <tr r="J66" s="3"/>
      </tp>
      <tp>
        <v>69.06</v>
        <stp/>
        <stp>ContractData</stp>
        <stp>QOX31</stp>
        <stp>Y_Settlement</stp>
        <stp/>
        <stp>T</stp>
        <tr r="K68" s="3"/>
      </tp>
      <tp t="s">
        <v/>
        <stp/>
        <stp>ContractData</stp>
        <stp>QOU32</stp>
        <stp>T_Settlement</stp>
        <stp/>
        <stp>T</stp>
        <tr r="J78" s="3"/>
      </tp>
      <tp>
        <v>68.070000000000007</v>
        <stp/>
        <stp>ContractData</stp>
        <stp>QOX32</stp>
        <stp>Y_Settlement</stp>
        <stp/>
        <stp>T</stp>
        <tr r="K80" s="3"/>
      </tp>
      <tp t="s">
        <v>CLEM35</v>
        <stp/>
        <stp>ContractData</stp>
        <stp>CLE?110</stp>
        <stp>Symbol</stp>
        <stp/>
        <stp>T</stp>
        <tr r="C112" s="1"/>
      </tp>
      <tp t="s">
        <v>CLEQ34</v>
        <stp/>
        <stp>ContractData</stp>
        <stp>CLE?100</stp>
        <stp>Symbol</stp>
        <stp/>
        <stp>T</stp>
        <tr r="C102" s="1"/>
      </tp>
      <tp t="s">
        <v>CLEG37</v>
        <stp/>
        <stp>ContractData</stp>
        <stp>CLE?130</stp>
        <stp>Symbol</stp>
        <stp/>
        <stp>T</stp>
        <tr r="C132" s="1"/>
      </tp>
      <tp t="s">
        <v>CLEJ36</v>
        <stp/>
        <stp>ContractData</stp>
        <stp>CLE?120</stp>
        <stp>Symbol</stp>
        <stp/>
        <stp>T</stp>
        <tr r="C122" s="1"/>
      </tp>
      <tp t="s">
        <v>NGEJ36</v>
        <stp/>
        <stp>ContractData</stp>
        <stp>NGE?120</stp>
        <stp>Symbol</stp>
        <stp/>
        <stp>T</stp>
        <tr r="C122" s="7"/>
      </tp>
      <tp t="s">
        <v>NGEG37</v>
        <stp/>
        <stp>ContractData</stp>
        <stp>NGE?130</stp>
        <stp>Symbol</stp>
        <stp/>
        <stp>T</stp>
        <tr r="C132" s="7"/>
      </tp>
      <tp t="s">
        <v>NGEQ34</v>
        <stp/>
        <stp>ContractData</stp>
        <stp>NGE?100</stp>
        <stp>Symbol</stp>
        <stp/>
        <stp>T</stp>
        <tr r="C102" s="7"/>
      </tp>
      <tp t="s">
        <v>NGEM35</v>
        <stp/>
        <stp>ContractData</stp>
        <stp>NGE?110</stp>
        <stp>Symbol</stp>
        <stp/>
        <stp>T</stp>
        <tr r="C112" s="7"/>
      </tp>
      <tp t="s">
        <v>NGEZ37</v>
        <stp/>
        <stp>ContractData</stp>
        <stp>NGE?140</stp>
        <stp>Symbol</stp>
        <stp/>
        <stp>T</stp>
        <tr r="C142" s="7"/>
      </tp>
      <tp t="s">
        <v>NGEV38</v>
        <stp/>
        <stp>ContractData</stp>
        <stp>NGE?150</stp>
        <stp>Symbol</stp>
        <stp/>
        <stp>T</stp>
        <tr r="C152" s="7"/>
      </tp>
      <tp t="s">
        <v/>
        <stp/>
        <stp>ContractData</stp>
        <stp>CLEZ35</stp>
        <stp>High</stp>
        <stp/>
        <stp>T</stp>
        <tr r="L11" s="2"/>
        <tr r="L24" s="2"/>
      </tp>
      <tp t="s">
        <v/>
        <stp/>
        <stp>ContractData</stp>
        <stp>CLEZ34</stp>
        <stp>High</stp>
        <stp/>
        <stp>T</stp>
        <tr r="L23" s="2"/>
        <tr r="L10" s="2"/>
      </tp>
      <tp t="s">
        <v/>
        <stp/>
        <stp>ContractData</stp>
        <stp>CLEZ33</stp>
        <stp>High</stp>
        <stp/>
        <stp>T</stp>
        <tr r="L22" s="2"/>
        <tr r="L9" s="2"/>
      </tp>
      <tp t="s">
        <v/>
        <stp/>
        <stp>ContractData</stp>
        <stp>CLEZ32</stp>
        <stp>High</stp>
        <stp/>
        <stp>T</stp>
        <tr r="L8" s="2"/>
        <tr r="L21" s="2"/>
      </tp>
      <tp t="s">
        <v/>
        <stp/>
        <stp>ContractData</stp>
        <stp>CLEZ31</stp>
        <stp>High</stp>
        <stp/>
        <stp>T</stp>
        <tr r="L20" s="2"/>
        <tr r="L7" s="2"/>
      </tp>
      <tp>
        <v>64.31</v>
        <stp/>
        <stp>ContractData</stp>
        <stp>CLEZ30</stp>
        <stp>High</stp>
        <stp/>
        <stp>T</stp>
        <tr r="L19" s="2"/>
        <tr r="L6" s="2"/>
      </tp>
      <tp>
        <v>66.84</v>
        <stp/>
        <stp>ContractData</stp>
        <stp>CLEZ29</stp>
        <stp>High</stp>
        <stp/>
        <stp>T</stp>
        <tr r="L5" s="2"/>
      </tp>
      <tp>
        <v>75.63</v>
        <stp/>
        <stp>ContractData</stp>
        <stp>CLEZ26</stp>
        <stp>High</stp>
        <stp/>
        <stp>T</stp>
        <tr r="L15" s="2"/>
      </tp>
      <tp t="s">
        <v>RBEX26</v>
        <stp/>
        <stp>ContractData</stp>
        <stp>RBE?7</stp>
        <stp>Symbol</stp>
        <stp/>
        <stp>T</stp>
        <tr r="C9" s="5"/>
      </tp>
      <tp t="s">
        <v>QON27</v>
        <stp/>
        <stp>ContractData</stp>
        <stp>QO?14</stp>
        <stp>Symbol</stp>
        <stp/>
        <stp>T</stp>
        <tr r="C16" s="3"/>
      </tp>
      <tp t="s">
        <v>QOK28</v>
        <stp/>
        <stp>ContractData</stp>
        <stp>QO?24</stp>
        <stp>Symbol</stp>
        <stp/>
        <stp>T</stp>
        <tr r="C26" s="3"/>
      </tp>
      <tp t="s">
        <v>QOH29</v>
        <stp/>
        <stp>ContractData</stp>
        <stp>QO?34</stp>
        <stp>Symbol</stp>
        <stp/>
        <stp>T</stp>
        <tr r="C36" s="3"/>
      </tp>
      <tp t="s">
        <v>QOF30</v>
        <stp/>
        <stp>ContractData</stp>
        <stp>QO?44</stp>
        <stp>Symbol</stp>
        <stp/>
        <stp>T</stp>
        <tr r="C46" s="3"/>
      </tp>
      <tp t="s">
        <v>QOX30</v>
        <stp/>
        <stp>ContractData</stp>
        <stp>QO?54</stp>
        <stp>Symbol</stp>
        <stp/>
        <stp>T</stp>
        <tr r="C56" s="3"/>
      </tp>
      <tp t="s">
        <v>QOU31</v>
        <stp/>
        <stp>ContractData</stp>
        <stp>QO?64</stp>
        <stp>Symbol</stp>
        <stp/>
        <stp>T</stp>
        <tr r="C66" s="3"/>
      </tp>
      <tp t="s">
        <v>QON32</v>
        <stp/>
        <stp>ContractData</stp>
        <stp>QO?74</stp>
        <stp>Symbol</stp>
        <stp/>
        <stp>T</stp>
        <tr r="C76" s="3"/>
      </tp>
      <tp>
        <v>3.008</v>
        <stp/>
        <stp>ContractData</stp>
        <stp>HOEZ26</stp>
        <stp>High</stp>
        <stp/>
        <stp>T</stp>
        <tr r="Z9" s="2"/>
      </tp>
      <tp t="s">
        <v>CLEN35</v>
        <stp/>
        <stp>ContractData</stp>
        <stp>CLE?111</stp>
        <stp>Symbol</stp>
        <stp/>
        <stp>T</stp>
        <tr r="C113" s="1"/>
      </tp>
      <tp t="s">
        <v>CLEU34</v>
        <stp/>
        <stp>ContractData</stp>
        <stp>CLE?101</stp>
        <stp>Symbol</stp>
        <stp/>
        <stp>T</stp>
        <tr r="C103" s="1"/>
      </tp>
      <tp t="s">
        <v>CLEK36</v>
        <stp/>
        <stp>ContractData</stp>
        <stp>CLE?121</stp>
        <stp>Symbol</stp>
        <stp/>
        <stp>T</stp>
        <tr r="C123" s="1"/>
      </tp>
      <tp t="s">
        <v>NGEK36</v>
        <stp/>
        <stp>ContractData</stp>
        <stp>NGE?121</stp>
        <stp>Symbol</stp>
        <stp/>
        <stp>T</stp>
        <tr r="C123" s="7"/>
      </tp>
      <tp t="s">
        <v>NGEH37</v>
        <stp/>
        <stp>ContractData</stp>
        <stp>NGE?131</stp>
        <stp>Symbol</stp>
        <stp/>
        <stp>T</stp>
        <tr r="C133" s="7"/>
      </tp>
      <tp t="s">
        <v>NGEU34</v>
        <stp/>
        <stp>ContractData</stp>
        <stp>NGE?101</stp>
        <stp>Symbol</stp>
        <stp/>
        <stp>T</stp>
        <tr r="C103" s="7"/>
      </tp>
      <tp t="s">
        <v>NGEN35</v>
        <stp/>
        <stp>ContractData</stp>
        <stp>NGE?111</stp>
        <stp>Symbol</stp>
        <stp/>
        <stp>T</stp>
        <tr r="C113" s="7"/>
      </tp>
      <tp t="s">
        <v>NGEF38</v>
        <stp/>
        <stp>ContractData</stp>
        <stp>NGE?141</stp>
        <stp>Symbol</stp>
        <stp/>
        <stp>T</stp>
        <tr r="C143" s="7"/>
      </tp>
      <tp t="s">
        <v>NGEX38</v>
        <stp/>
        <stp>ContractData</stp>
        <stp>NGE?151</stp>
        <stp>Symbol</stp>
        <stp/>
        <stp>T</stp>
        <tr r="C153" s="7"/>
      </tp>
      <tp t="s">
        <v/>
        <stp/>
        <stp>ContractData</stp>
        <stp>QOV27</stp>
        <stp>Open</stp>
        <stp/>
        <stp>T</stp>
        <tr r="K39" s="2"/>
      </tp>
      <tp t="s">
        <v/>
        <stp/>
        <stp>ContractData</stp>
        <stp>HOEN29</stp>
        <stp>NetLastTrade</stp>
        <stp/>
        <stp>T</stp>
        <tr r="G41" s="4"/>
      </tp>
      <tp t="s">
        <v/>
        <stp/>
        <stp>ContractData</stp>
        <stp>HOEN28</stp>
        <stp>NetLastTrade</stp>
        <stp/>
        <stp>T</stp>
        <tr r="G29" s="4"/>
      </tp>
      <tp>
        <v>7.3500000000000121E-2</v>
        <stp/>
        <stp>ContractData</stp>
        <stp>HOEN27</stp>
        <stp>NetLastTrade</stp>
        <stp/>
        <stp>T</stp>
        <tr r="G17" s="4"/>
      </tp>
      <tp>
        <v>0.12519999999999998</v>
        <stp/>
        <stp>ContractData</stp>
        <stp>HOEN26</stp>
        <stp>NetLastTrade</stp>
        <stp/>
        <stp>T</stp>
        <tr r="G5" s="4"/>
      </tp>
      <tp>
        <v>1.1000000000000121E-2</v>
        <stp/>
        <stp>ContractData</stp>
        <stp>NGEN27</stp>
        <stp>NetLastTrade</stp>
        <stp/>
        <stp>T</stp>
        <tr r="G17" s="7"/>
      </tp>
      <tp>
        <v>3.2000000000000028E-2</v>
        <stp/>
        <stp>ContractData</stp>
        <stp>NGEN26</stp>
        <stp>NetLastTrade</stp>
        <stp/>
        <stp>T</stp>
        <tr r="G5" s="7"/>
      </tp>
      <tp t="s">
        <v/>
        <stp/>
        <stp>ContractData</stp>
        <stp>NGEN29</stp>
        <stp>NetLastTrade</stp>
        <stp/>
        <stp>T</stp>
        <tr r="G41" s="7"/>
      </tp>
      <tp>
        <v>-6.0000000000002274E-3</v>
        <stp/>
        <stp>ContractData</stp>
        <stp>NGEN28</stp>
        <stp>NetLastTrade</stp>
        <stp/>
        <stp>T</stp>
        <tr r="G29" s="7"/>
      </tp>
      <tp t="s">
        <v/>
        <stp/>
        <stp>ContractData</stp>
        <stp>NGEN37</stp>
        <stp>NetLastTrade</stp>
        <stp/>
        <stp>T</stp>
        <tr r="G137" s="7"/>
      </tp>
      <tp t="s">
        <v/>
        <stp/>
        <stp>ContractData</stp>
        <stp>NGEN36</stp>
        <stp>NetLastTrade</stp>
        <stp/>
        <stp>T</stp>
        <tr r="G125" s="7"/>
      </tp>
      <tp t="s">
        <v/>
        <stp/>
        <stp>ContractData</stp>
        <stp>NGEN35</stp>
        <stp>NetLastTrade</stp>
        <stp/>
        <stp>T</stp>
        <tr r="G113" s="7"/>
      </tp>
      <tp t="s">
        <v/>
        <stp/>
        <stp>ContractData</stp>
        <stp>NGEN34</stp>
        <stp>NetLastTrade</stp>
        <stp/>
        <stp>T</stp>
        <tr r="G101" s="7"/>
      </tp>
      <tp t="s">
        <v/>
        <stp/>
        <stp>ContractData</stp>
        <stp>NGEN33</stp>
        <stp>NetLastTrade</stp>
        <stp/>
        <stp>T</stp>
        <tr r="G89" s="7"/>
      </tp>
      <tp t="s">
        <v/>
        <stp/>
        <stp>ContractData</stp>
        <stp>NGEN32</stp>
        <stp>NetLastTrade</stp>
        <stp/>
        <stp>T</stp>
        <tr r="G77" s="7"/>
      </tp>
      <tp t="s">
        <v/>
        <stp/>
        <stp>ContractData</stp>
        <stp>NGEN31</stp>
        <stp>NetLastTrade</stp>
        <stp/>
        <stp>T</stp>
        <tr r="G65" s="7"/>
      </tp>
      <tp t="s">
        <v/>
        <stp/>
        <stp>ContractData</stp>
        <stp>NGEN30</stp>
        <stp>NetLastTrade</stp>
        <stp/>
        <stp>T</stp>
        <tr r="G53" s="7"/>
      </tp>
      <tp t="s">
        <v/>
        <stp/>
        <stp>ContractData</stp>
        <stp>NGEN38</stp>
        <stp>NetLastTrade</stp>
        <stp/>
        <stp>T</stp>
        <tr r="G149" s="7"/>
      </tp>
      <tp t="s">
        <v/>
        <stp/>
        <stp>ContractData</stp>
        <stp>CLEN34</stp>
        <stp>NetLastTrade</stp>
        <stp/>
        <stp>T</stp>
        <tr r="G101" s="1"/>
      </tp>
      <tp t="s">
        <v/>
        <stp/>
        <stp>ContractData</stp>
        <stp>CLEN35</stp>
        <stp>NetLastTrade</stp>
        <stp/>
        <stp>T</stp>
        <tr r="G113" s="1"/>
      </tp>
      <tp t="s">
        <v/>
        <stp/>
        <stp>ContractData</stp>
        <stp>CLEN36</stp>
        <stp>NetLastTrade</stp>
        <stp/>
        <stp>T</stp>
        <tr r="G125" s="1"/>
      </tp>
      <tp t="s">
        <v/>
        <stp/>
        <stp>ContractData</stp>
        <stp>CLEN30</stp>
        <stp>NetLastTrade</stp>
        <stp/>
        <stp>T</stp>
        <tr r="G53" s="1"/>
      </tp>
      <tp t="s">
        <v/>
        <stp/>
        <stp>ContractData</stp>
        <stp>CLEN31</stp>
        <stp>NetLastTrade</stp>
        <stp/>
        <stp>T</stp>
        <tr r="G65" s="1"/>
      </tp>
      <tp t="s">
        <v/>
        <stp/>
        <stp>ContractData</stp>
        <stp>CLEN32</stp>
        <stp>NetLastTrade</stp>
        <stp/>
        <stp>T</stp>
        <tr r="G77" s="1"/>
      </tp>
      <tp t="s">
        <v/>
        <stp/>
        <stp>ContractData</stp>
        <stp>CLEN33</stp>
        <stp>NetLastTrade</stp>
        <stp/>
        <stp>T</stp>
        <tr r="G89" s="1"/>
      </tp>
      <tp t="s">
        <v/>
        <stp/>
        <stp>ContractData</stp>
        <stp>CLEN28</stp>
        <stp>NetLastTrade</stp>
        <stp/>
        <stp>T</stp>
        <tr r="G29" s="1"/>
      </tp>
      <tp t="s">
        <v/>
        <stp/>
        <stp>ContractData</stp>
        <stp>CLEN29</stp>
        <stp>NetLastTrade</stp>
        <stp/>
        <stp>T</stp>
        <tr r="G41" s="1"/>
      </tp>
      <tp>
        <v>3.6899999999999977</v>
        <stp/>
        <stp>ContractData</stp>
        <stp>CLEN26</stp>
        <stp>NetLastTrade</stp>
        <stp/>
        <stp>T</stp>
        <tr r="G5" s="1"/>
      </tp>
      <tp>
        <v>3.0000000000001137E-2</v>
        <stp/>
        <stp>ContractData</stp>
        <stp>CLEN27</stp>
        <stp>NetLastTrade</stp>
        <stp/>
        <stp>T</stp>
        <tr r="G17" s="1"/>
      </tp>
      <tp t="s">
        <v>RBEV26</v>
        <stp/>
        <stp>ContractData</stp>
        <stp>RBE?6</stp>
        <stp>Symbol</stp>
        <stp/>
        <stp>T</stp>
        <tr r="C8" s="5"/>
      </tp>
      <tp>
        <v>8.5199999999999942E-2</v>
        <stp/>
        <stp>ContractData</stp>
        <stp>RBEN26</stp>
        <stp>NetLastTrade</stp>
        <stp/>
        <stp>T</stp>
        <tr r="G5" s="5"/>
      </tp>
      <tp t="s">
        <v/>
        <stp/>
        <stp>ContractData</stp>
        <stp>RBEN27</stp>
        <stp>NetLastTrade</stp>
        <stp/>
        <stp>T</stp>
        <tr r="G17" s="5"/>
      </tp>
      <tp t="s">
        <v/>
        <stp/>
        <stp>ContractData</stp>
        <stp>RBEN28</stp>
        <stp>NetLastTrade</stp>
        <stp/>
        <stp>T</stp>
        <tr r="G29" s="5"/>
      </tp>
      <tp t="s">
        <v/>
        <stp/>
        <stp>ContractData</stp>
        <stp>RBEN29</stp>
        <stp>NetLastTrade</stp>
        <stp/>
        <stp>T</stp>
        <tr r="G41" s="5"/>
      </tp>
      <tp t="s">
        <v>QOQ27</v>
        <stp/>
        <stp>ContractData</stp>
        <stp>QO?15</stp>
        <stp>Symbol</stp>
        <stp/>
        <stp>T</stp>
        <tr r="C17" s="3"/>
      </tp>
      <tp t="s">
        <v>QOM28</v>
        <stp/>
        <stp>ContractData</stp>
        <stp>QO?25</stp>
        <stp>Symbol</stp>
        <stp/>
        <stp>T</stp>
        <tr r="C27" s="3"/>
      </tp>
      <tp t="s">
        <v>QOJ29</v>
        <stp/>
        <stp>ContractData</stp>
        <stp>QO?35</stp>
        <stp>Symbol</stp>
        <stp/>
        <stp>T</stp>
        <tr r="C37" s="3"/>
      </tp>
      <tp t="s">
        <v>QOG30</v>
        <stp/>
        <stp>ContractData</stp>
        <stp>QO?45</stp>
        <stp>Symbol</stp>
        <stp/>
        <stp>T</stp>
        <tr r="C47" s="3"/>
      </tp>
      <tp t="s">
        <v>QOZ30</v>
        <stp/>
        <stp>ContractData</stp>
        <stp>QO?55</stp>
        <stp>Symbol</stp>
        <stp/>
        <stp>T</stp>
        <tr r="C57" s="3"/>
      </tp>
      <tp t="s">
        <v>QOV31</v>
        <stp/>
        <stp>ContractData</stp>
        <stp>QO?65</stp>
        <stp>Symbol</stp>
        <stp/>
        <stp>T</stp>
        <tr r="C67" s="3"/>
      </tp>
      <tp t="s">
        <v>QOQ32</v>
        <stp/>
        <stp>ContractData</stp>
        <stp>QO?75</stp>
        <stp>Symbol</stp>
        <stp/>
        <stp>T</stp>
        <tr r="C77" s="3"/>
      </tp>
      <tp>
        <v>72.180000000000007</v>
        <stp/>
        <stp>ContractData</stp>
        <stp>QOZ28</stp>
        <stp>Y_Settlement</stp>
        <stp/>
        <stp>T</stp>
        <tr r="K33" s="3"/>
      </tp>
      <tp>
        <v>71</v>
        <stp/>
        <stp>ContractData</stp>
        <stp>QOZ29</stp>
        <stp>Y_Settlement</stp>
        <stp/>
        <stp>T</stp>
        <tr r="K45" s="3"/>
      </tp>
      <tp>
        <v>78.45</v>
        <stp/>
        <stp>ContractData</stp>
        <stp>QOZ26</stp>
        <stp>Y_Settlement</stp>
        <stp/>
        <stp>T</stp>
        <tr r="K9" s="3"/>
      </tp>
      <tp>
        <v>73.710000000000008</v>
        <stp/>
        <stp>ContractData</stp>
        <stp>QOZ27</stp>
        <stp>Y_Settlement</stp>
        <stp/>
        <stp>T</stp>
        <tr r="K21" s="3"/>
      </tp>
      <tp>
        <v>69.95</v>
        <stp/>
        <stp>ContractData</stp>
        <stp>QOZ30</stp>
        <stp>Y_Settlement</stp>
        <stp/>
        <stp>T</stp>
        <tr r="K57" s="3"/>
      </tp>
      <tp>
        <v>68.98</v>
        <stp/>
        <stp>ContractData</stp>
        <stp>QOZ31</stp>
        <stp>Y_Settlement</stp>
        <stp/>
        <stp>T</stp>
        <tr r="K69" s="3"/>
      </tp>
      <tp>
        <v>67.989999999999995</v>
        <stp/>
        <stp>ContractData</stp>
        <stp>QOZ32</stp>
        <stp>Y_Settlement</stp>
        <stp/>
        <stp>T</stp>
        <tr r="K81" s="3"/>
      </tp>
      <tp t="s">
        <v>CLEQ35</v>
        <stp/>
        <stp>ContractData</stp>
        <stp>CLE?112</stp>
        <stp>Symbol</stp>
        <stp/>
        <stp>T</stp>
        <tr r="C114" s="1"/>
      </tp>
      <tp t="s">
        <v>CLEV34</v>
        <stp/>
        <stp>ContractData</stp>
        <stp>CLE?102</stp>
        <stp>Symbol</stp>
        <stp/>
        <stp>T</stp>
        <tr r="C104" s="1"/>
      </tp>
      <tp t="s">
        <v>CLEM36</v>
        <stp/>
        <stp>ContractData</stp>
        <stp>CLE?122</stp>
        <stp>Symbol</stp>
        <stp/>
        <stp>T</stp>
        <tr r="C124" s="1"/>
      </tp>
      <tp t="s">
        <v>NGEM36</v>
        <stp/>
        <stp>ContractData</stp>
        <stp>NGE?122</stp>
        <stp>Symbol</stp>
        <stp/>
        <stp>T</stp>
        <tr r="C124" s="7"/>
      </tp>
      <tp t="s">
        <v>NGEJ37</v>
        <stp/>
        <stp>ContractData</stp>
        <stp>NGE?132</stp>
        <stp>Symbol</stp>
        <stp/>
        <stp>T</stp>
        <tr r="C134" s="7"/>
      </tp>
      <tp t="s">
        <v>NGEV34</v>
        <stp/>
        <stp>ContractData</stp>
        <stp>NGE?102</stp>
        <stp>Symbol</stp>
        <stp/>
        <stp>T</stp>
        <tr r="C104" s="7"/>
      </tp>
      <tp t="s">
        <v>NGEQ35</v>
        <stp/>
        <stp>ContractData</stp>
        <stp>NGE?112</stp>
        <stp>Symbol</stp>
        <stp/>
        <stp>T</stp>
        <tr r="C114" s="7"/>
      </tp>
      <tp t="s">
        <v>NGEG38</v>
        <stp/>
        <stp>ContractData</stp>
        <stp>NGE?142</stp>
        <stp>Symbol</stp>
        <stp/>
        <stp>T</stp>
        <tr r="C144" s="7"/>
      </tp>
      <tp t="s">
        <v>NGEZ38</v>
        <stp/>
        <stp>ContractData</stp>
        <stp>NGE?152</stp>
        <stp>Symbol</stp>
        <stp/>
        <stp>T</stp>
        <tr r="C154" s="7"/>
      </tp>
      <tp t="s">
        <v/>
        <stp/>
        <stp>ContractData</stp>
        <stp>QOG31</stp>
        <stp>NetLastTrade</stp>
        <stp/>
        <stp>T</stp>
        <tr r="G59" s="3"/>
      </tp>
      <tp t="s">
        <v/>
        <stp/>
        <stp>ContractData</stp>
        <stp>QOG30</stp>
        <stp>NetLastTrade</stp>
        <stp/>
        <stp>T</stp>
        <tr r="G47" s="3"/>
      </tp>
      <tp t="s">
        <v/>
        <stp/>
        <stp>ContractData</stp>
        <stp>QOG33</stp>
        <stp>NetLastTrade</stp>
        <stp/>
        <stp>T</stp>
        <tr r="G83" s="3"/>
      </tp>
      <tp t="s">
        <v/>
        <stp/>
        <stp>ContractData</stp>
        <stp>QOG32</stp>
        <stp>NetLastTrade</stp>
        <stp/>
        <stp>T</stp>
        <tr r="G71" s="3"/>
      </tp>
      <tp t="s">
        <v/>
        <stp/>
        <stp>ContractData</stp>
        <stp>QOG29</stp>
        <stp>NetLastTrade</stp>
        <stp/>
        <stp>T</stp>
        <tr r="G35" s="3"/>
      </tp>
      <tp>
        <v>-0.29999999999999716</v>
        <stp/>
        <stp>ContractData</stp>
        <stp>QOG28</stp>
        <stp>NetLastTrade</stp>
        <stp/>
        <stp>T</stp>
        <tr r="J40" s="2"/>
        <tr r="G23" s="3"/>
      </tp>
      <tp>
        <v>2.5</v>
        <stp/>
        <stp>ContractData</stp>
        <stp>QOG27</stp>
        <stp>NetLastTrade</stp>
        <stp/>
        <stp>T</stp>
        <tr r="G11" s="3"/>
      </tp>
      <tp t="s">
        <v/>
        <stp/>
        <stp>ContractData</stp>
        <stp>QOU27</stp>
        <stp>Open</stp>
        <stp/>
        <stp>T</stp>
        <tr r="K30" s="2"/>
      </tp>
      <tp t="s">
        <v/>
        <stp/>
        <stp>ContractData</stp>
        <stp>HOEM29</stp>
        <stp>NetLastTrade</stp>
        <stp/>
        <stp>T</stp>
        <tr r="G40" s="4"/>
      </tp>
      <tp t="s">
        <v/>
        <stp/>
        <stp>ContractData</stp>
        <stp>HOEM28</stp>
        <stp>NetLastTrade</stp>
        <stp/>
        <stp>T</stp>
        <tr r="G28" s="4"/>
      </tp>
      <tp>
        <v>9.6999999999999975E-2</v>
        <stp/>
        <stp>ContractData</stp>
        <stp>HOEM27</stp>
        <stp>NetLastTrade</stp>
        <stp/>
        <stp>T</stp>
        <tr r="X3" s="2"/>
        <tr r="G16" s="4"/>
      </tp>
      <tp>
        <v>0.15090000000000003</v>
        <stp/>
        <stp>ContractData</stp>
        <stp>HOEM26</stp>
        <stp>NetLastTrade</stp>
        <stp/>
        <stp>T</stp>
        <tr r="G4" s="4"/>
      </tp>
      <tp>
        <v>1.2999999999999901E-2</v>
        <stp/>
        <stp>ContractData</stp>
        <stp>NGEM27</stp>
        <stp>NetLastTrade</stp>
        <stp/>
        <stp>T</stp>
        <tr r="G16" s="7"/>
      </tp>
      <tp>
        <v>4.4999999999999929E-2</v>
        <stp/>
        <stp>ContractData</stp>
        <stp>NGEM26</stp>
        <stp>NetLastTrade</stp>
        <stp/>
        <stp>T</stp>
        <tr r="G4" s="7"/>
      </tp>
      <tp t="s">
        <v/>
        <stp/>
        <stp>ContractData</stp>
        <stp>NGEM29</stp>
        <stp>NetLastTrade</stp>
        <stp/>
        <stp>T</stp>
        <tr r="G40" s="7"/>
      </tp>
      <tp t="s">
        <v/>
        <stp/>
        <stp>ContractData</stp>
        <stp>NGEM28</stp>
        <stp>NetLastTrade</stp>
        <stp/>
        <stp>T</stp>
        <tr r="G28" s="7"/>
      </tp>
      <tp t="s">
        <v/>
        <stp/>
        <stp>ContractData</stp>
        <stp>NGEM37</stp>
        <stp>NetLastTrade</stp>
        <stp/>
        <stp>T</stp>
        <tr r="G136" s="7"/>
      </tp>
      <tp t="s">
        <v/>
        <stp/>
        <stp>ContractData</stp>
        <stp>NGEM36</stp>
        <stp>NetLastTrade</stp>
        <stp/>
        <stp>T</stp>
        <tr r="G124" s="7"/>
      </tp>
      <tp t="s">
        <v/>
        <stp/>
        <stp>ContractData</stp>
        <stp>NGEM35</stp>
        <stp>NetLastTrade</stp>
        <stp/>
        <stp>T</stp>
        <tr r="G112" s="7"/>
      </tp>
      <tp t="s">
        <v/>
        <stp/>
        <stp>ContractData</stp>
        <stp>NGEM34</stp>
        <stp>NetLastTrade</stp>
        <stp/>
        <stp>T</stp>
        <tr r="G100" s="7"/>
      </tp>
      <tp t="s">
        <v/>
        <stp/>
        <stp>ContractData</stp>
        <stp>NGEM33</stp>
        <stp>NetLastTrade</stp>
        <stp/>
        <stp>T</stp>
        <tr r="G88" s="7"/>
      </tp>
      <tp t="s">
        <v/>
        <stp/>
        <stp>ContractData</stp>
        <stp>NGEM32</stp>
        <stp>NetLastTrade</stp>
        <stp/>
        <stp>T</stp>
        <tr r="G76" s="7"/>
      </tp>
      <tp t="s">
        <v/>
        <stp/>
        <stp>ContractData</stp>
        <stp>NGEM31</stp>
        <stp>NetLastTrade</stp>
        <stp/>
        <stp>T</stp>
        <tr r="G64" s="7"/>
      </tp>
      <tp t="s">
        <v/>
        <stp/>
        <stp>ContractData</stp>
        <stp>NGEM30</stp>
        <stp>NetLastTrade</stp>
        <stp/>
        <stp>T</stp>
        <tr r="G52" s="7"/>
      </tp>
      <tp t="s">
        <v/>
        <stp/>
        <stp>ContractData</stp>
        <stp>NGEM38</stp>
        <stp>NetLastTrade</stp>
        <stp/>
        <stp>T</stp>
        <tr r="G148" s="7"/>
      </tp>
      <tp t="s">
        <v/>
        <stp/>
        <stp>ContractData</stp>
        <stp>CLEM34</stp>
        <stp>NetLastTrade</stp>
        <stp/>
        <stp>T</stp>
        <tr r="G100" s="1"/>
      </tp>
      <tp t="s">
        <v/>
        <stp/>
        <stp>ContractData</stp>
        <stp>CLEM35</stp>
        <stp>NetLastTrade</stp>
        <stp/>
        <stp>T</stp>
        <tr r="G112" s="1"/>
      </tp>
      <tp t="s">
        <v/>
        <stp/>
        <stp>ContractData</stp>
        <stp>CLEM36</stp>
        <stp>NetLastTrade</stp>
        <stp/>
        <stp>T</stp>
        <tr r="G124" s="1"/>
      </tp>
      <tp t="s">
        <v/>
        <stp/>
        <stp>ContractData</stp>
        <stp>CLEM30</stp>
        <stp>NetLastTrade</stp>
        <stp/>
        <stp>T</stp>
        <tr r="G52" s="1"/>
      </tp>
      <tp t="s">
        <v/>
        <stp/>
        <stp>ContractData</stp>
        <stp>CLEM31</stp>
        <stp>NetLastTrade</stp>
        <stp/>
        <stp>T</stp>
        <tr r="G64" s="1"/>
      </tp>
      <tp t="s">
        <v/>
        <stp/>
        <stp>ContractData</stp>
        <stp>CLEM32</stp>
        <stp>NetLastTrade</stp>
        <stp/>
        <stp>T</stp>
        <tr r="G76" s="1"/>
      </tp>
      <tp t="s">
        <v/>
        <stp/>
        <stp>ContractData</stp>
        <stp>CLEM33</stp>
        <stp>NetLastTrade</stp>
        <stp/>
        <stp>T</stp>
        <tr r="G88" s="1"/>
      </tp>
      <tp>
        <v>1.5200000000000102</v>
        <stp/>
        <stp>ContractData</stp>
        <stp>CLEM28</stp>
        <stp>NetLastTrade</stp>
        <stp/>
        <stp>T</stp>
        <tr r="G28" s="1"/>
      </tp>
      <tp t="s">
        <v/>
        <stp/>
        <stp>ContractData</stp>
        <stp>CLEM29</stp>
        <stp>NetLastTrade</stp>
        <stp/>
        <stp>T</stp>
        <tr r="G40" s="1"/>
      </tp>
      <tp>
        <v>4.5100000000000051</v>
        <stp/>
        <stp>ContractData</stp>
        <stp>CLEM26</stp>
        <stp>NetLastTrade</stp>
        <stp/>
        <stp>T</stp>
        <tr r="G4" s="1"/>
      </tp>
      <tp>
        <v>1.8699999999999903</v>
        <stp/>
        <stp>ContractData</stp>
        <stp>CLEM27</stp>
        <stp>NetLastTrade</stp>
        <stp/>
        <stp>T</stp>
        <tr r="G16" s="1"/>
      </tp>
      <tp t="s">
        <v>RBEU26</v>
        <stp/>
        <stp>ContractData</stp>
        <stp>RBE?5</stp>
        <stp>Symbol</stp>
        <stp/>
        <stp>T</stp>
        <tr r="C7" s="5"/>
      </tp>
      <tp>
        <v>9.4500000000000028E-2</v>
        <stp/>
        <stp>ContractData</stp>
        <stp>RBEM26</stp>
        <stp>NetLastTrade</stp>
        <stp/>
        <stp>T</stp>
        <tr r="G4" s="5"/>
      </tp>
      <tp>
        <v>-6.6000000000001613E-3</v>
        <stp/>
        <stp>ContractData</stp>
        <stp>RBEM27</stp>
        <stp>NetLastTrade</stp>
        <stp/>
        <stp>T</stp>
        <tr r="X24" s="2"/>
        <tr r="G16" s="5"/>
      </tp>
      <tp t="s">
        <v/>
        <stp/>
        <stp>ContractData</stp>
        <stp>RBEM28</stp>
        <stp>NetLastTrade</stp>
        <stp/>
        <stp>T</stp>
        <tr r="G28" s="5"/>
      </tp>
      <tp t="s">
        <v/>
        <stp/>
        <stp>ContractData</stp>
        <stp>RBEM29</stp>
        <stp>NetLastTrade</stp>
        <stp/>
        <stp>T</stp>
        <tr r="G40" s="5"/>
      </tp>
      <tp t="s">
        <v>QOU27</v>
        <stp/>
        <stp>ContractData</stp>
        <stp>QO?16</stp>
        <stp>Symbol</stp>
        <stp/>
        <stp>T</stp>
        <tr r="C18" s="3"/>
      </tp>
      <tp t="s">
        <v>QON28</v>
        <stp/>
        <stp>ContractData</stp>
        <stp>QO?26</stp>
        <stp>Symbol</stp>
        <stp/>
        <stp>T</stp>
        <tr r="C28" s="3"/>
      </tp>
      <tp t="s">
        <v>QOK29</v>
        <stp/>
        <stp>ContractData</stp>
        <stp>QO?36</stp>
        <stp>Symbol</stp>
        <stp/>
        <stp>T</stp>
        <tr r="C38" s="3"/>
      </tp>
      <tp t="s">
        <v>QOH30</v>
        <stp/>
        <stp>ContractData</stp>
        <stp>QO?46</stp>
        <stp>Symbol</stp>
        <stp/>
        <stp>T</stp>
        <tr r="C48" s="3"/>
      </tp>
      <tp t="s">
        <v>QOF31</v>
        <stp/>
        <stp>ContractData</stp>
        <stp>QO?56</stp>
        <stp>Symbol</stp>
        <stp/>
        <stp>T</stp>
        <tr r="C58" s="3"/>
      </tp>
      <tp t="s">
        <v>QOX31</v>
        <stp/>
        <stp>ContractData</stp>
        <stp>QO?66</stp>
        <stp>Symbol</stp>
        <stp/>
        <stp>T</stp>
        <tr r="C68" s="3"/>
      </tp>
      <tp t="s">
        <v>QOU32</v>
        <stp/>
        <stp>ContractData</stp>
        <stp>QO?76</stp>
        <stp>Symbol</stp>
        <stp/>
        <stp>T</stp>
        <tr r="C78" s="3"/>
      </tp>
      <tp t="s">
        <v/>
        <stp/>
        <stp>ContractData</stp>
        <stp>QOV28</stp>
        <stp>T_Settlement</stp>
        <stp/>
        <stp>T</stp>
        <tr r="J31" s="3"/>
      </tp>
      <tp t="s">
        <v/>
        <stp/>
        <stp>ContractData</stp>
        <stp>QOV29</stp>
        <stp>T_Settlement</stp>
        <stp/>
        <stp>T</stp>
        <tr r="J43" s="3"/>
      </tp>
      <tp t="s">
        <v/>
        <stp/>
        <stp>ContractData</stp>
        <stp>QOV26</stp>
        <stp>T_Settlement</stp>
        <stp/>
        <stp>T</stp>
        <tr r="J7" s="3"/>
      </tp>
      <tp t="s">
        <v/>
        <stp/>
        <stp>ContractData</stp>
        <stp>QOV27</stp>
        <stp>T_Settlement</stp>
        <stp/>
        <stp>T</stp>
        <tr r="G39" s="2"/>
        <tr r="J19" s="3"/>
      </tp>
      <tp t="s">
        <v/>
        <stp/>
        <stp>ContractData</stp>
        <stp>QOV30</stp>
        <stp>T_Settlement</stp>
        <stp/>
        <stp>T</stp>
        <tr r="J55" s="3"/>
      </tp>
      <tp t="s">
        <v/>
        <stp/>
        <stp>ContractData</stp>
        <stp>QOV31</stp>
        <stp>T_Settlement</stp>
        <stp/>
        <stp>T</stp>
        <tr r="J67" s="3"/>
      </tp>
      <tp t="s">
        <v/>
        <stp/>
        <stp>ContractData</stp>
        <stp>QOV32</stp>
        <stp>T_Settlement</stp>
        <stp/>
        <stp>T</stp>
        <tr r="J79" s="3"/>
      </tp>
      <tp t="s">
        <v>CLEU35</v>
        <stp/>
        <stp>ContractData</stp>
        <stp>CLE?113</stp>
        <stp>Symbol</stp>
        <stp/>
        <stp>T</stp>
        <tr r="C115" s="1"/>
      </tp>
      <tp t="s">
        <v>CLEX34</v>
        <stp/>
        <stp>ContractData</stp>
        <stp>CLE?103</stp>
        <stp>Symbol</stp>
        <stp/>
        <stp>T</stp>
        <tr r="C105" s="1"/>
      </tp>
      <tp t="s">
        <v>CLEN36</v>
        <stp/>
        <stp>ContractData</stp>
        <stp>CLE?123</stp>
        <stp>Symbol</stp>
        <stp/>
        <stp>T</stp>
        <tr r="C125" s="1"/>
      </tp>
      <tp t="s">
        <v>NGEN36</v>
        <stp/>
        <stp>ContractData</stp>
        <stp>NGE?123</stp>
        <stp>Symbol</stp>
        <stp/>
        <stp>T</stp>
        <tr r="C125" s="7"/>
      </tp>
      <tp t="s">
        <v>NGEK37</v>
        <stp/>
        <stp>ContractData</stp>
        <stp>NGE?133</stp>
        <stp>Symbol</stp>
        <stp/>
        <stp>T</stp>
        <tr r="C135" s="7"/>
      </tp>
      <tp t="s">
        <v>NGEX34</v>
        <stp/>
        <stp>ContractData</stp>
        <stp>NGE?103</stp>
        <stp>Symbol</stp>
        <stp/>
        <stp>T</stp>
        <tr r="C105" s="7"/>
      </tp>
      <tp t="s">
        <v>NGEU35</v>
        <stp/>
        <stp>ContractData</stp>
        <stp>NGE?113</stp>
        <stp>Symbol</stp>
        <stp/>
        <stp>T</stp>
        <tr r="C115" s="7"/>
      </tp>
      <tp t="s">
        <v>NGEH38</v>
        <stp/>
        <stp>ContractData</stp>
        <stp>NGE?143</stp>
        <stp>Symbol</stp>
        <stp/>
        <stp>T</stp>
        <tr r="C145" s="7"/>
      </tp>
      <tp t="s">
        <v/>
        <stp/>
        <stp>ContractData</stp>
        <stp>QOF31</stp>
        <stp>NetLastTrade</stp>
        <stp/>
        <stp>T</stp>
        <tr r="G58" s="3"/>
      </tp>
      <tp t="s">
        <v/>
        <stp/>
        <stp>ContractData</stp>
        <stp>QOF30</stp>
        <stp>NetLastTrade</stp>
        <stp/>
        <stp>T</stp>
        <tr r="G46" s="3"/>
      </tp>
      <tp t="s">
        <v/>
        <stp/>
        <stp>ContractData</stp>
        <stp>QOF33</stp>
        <stp>NetLastTrade</stp>
        <stp/>
        <stp>T</stp>
        <tr r="G82" s="3"/>
      </tp>
      <tp t="s">
        <v/>
        <stp/>
        <stp>ContractData</stp>
        <stp>QOF32</stp>
        <stp>NetLastTrade</stp>
        <stp/>
        <stp>T</stp>
        <tr r="G70" s="3"/>
      </tp>
      <tp t="s">
        <v/>
        <stp/>
        <stp>ContractData</stp>
        <stp>QOF29</stp>
        <stp>NetLastTrade</stp>
        <stp/>
        <stp>T</stp>
        <tr r="G34" s="3"/>
      </tp>
      <tp t="s">
        <v/>
        <stp/>
        <stp>ContractData</stp>
        <stp>QOF28</stp>
        <stp>NetLastTrade</stp>
        <stp/>
        <stp>T</stp>
        <tr r="G22" s="3"/>
      </tp>
      <tp>
        <v>2.6099999999999994</v>
        <stp/>
        <stp>ContractData</stp>
        <stp>QOF27</stp>
        <stp>NetLastTrade</stp>
        <stp/>
        <stp>T</stp>
        <tr r="G10" s="3"/>
      </tp>
      <tp>
        <v>2.2854000000000001</v>
        <stp/>
        <stp>ContractData</stp>
        <stp>RBEQ27</stp>
        <stp>Y_Settlement</stp>
        <stp/>
        <stp>T</stp>
        <tr r="K18" s="5"/>
      </tp>
      <tp>
        <v>2.7402000000000002</v>
        <stp/>
        <stp>ContractData</stp>
        <stp>RBEQ26</stp>
        <stp>Y_Settlement</stp>
        <stp/>
        <stp>T</stp>
        <tr r="K6" s="5"/>
      </tp>
      <tp>
        <v>2.2343999999999999</v>
        <stp/>
        <stp>ContractData</stp>
        <stp>RBEQ29</stp>
        <stp>Y_Settlement</stp>
        <stp/>
        <stp>T</stp>
        <tr r="K42" s="5"/>
      </tp>
      <tp>
        <v>2.2443</v>
        <stp/>
        <stp>ContractData</stp>
        <stp>RBEQ28</stp>
        <stp>Y_Settlement</stp>
        <stp/>
        <stp>T</stp>
        <tr r="K30" s="5"/>
      </tp>
      <tp>
        <v>66.02</v>
        <stp/>
        <stp>ContractData</stp>
        <stp>CLEQ29</stp>
        <stp>Y_Settlement</stp>
        <stp/>
        <stp>T</stp>
        <tr r="K42" s="1"/>
      </tp>
      <tp>
        <v>67.78</v>
        <stp/>
        <stp>ContractData</stp>
        <stp>CLEQ28</stp>
        <stp>Y_Settlement</stp>
        <stp/>
        <stp>T</stp>
        <tr r="K30" s="1"/>
      </tp>
      <tp>
        <v>69.81</v>
        <stp/>
        <stp>ContractData</stp>
        <stp>CLEQ27</stp>
        <stp>Y_Settlement</stp>
        <stp/>
        <stp>T</stp>
        <tr r="K18" s="1"/>
      </tp>
      <tp>
        <v>78</v>
        <stp/>
        <stp>ContractData</stp>
        <stp>CLEQ26</stp>
        <stp>Y_Settlement</stp>
        <stp/>
        <stp>T</stp>
        <tr r="K6" s="1"/>
      </tp>
      <tp>
        <v>62.2</v>
        <stp/>
        <stp>ContractData</stp>
        <stp>CLEQ31</stp>
        <stp>Y_Settlement</stp>
        <stp/>
        <stp>T</stp>
        <tr r="K66" s="1"/>
      </tp>
      <tp>
        <v>64.14</v>
        <stp/>
        <stp>ContractData</stp>
        <stp>CLEQ30</stp>
        <stp>Y_Settlement</stp>
        <stp/>
        <stp>T</stp>
        <tr r="K54" s="1"/>
      </tp>
      <tp>
        <v>58.32</v>
        <stp/>
        <stp>ContractData</stp>
        <stp>CLEQ33</stp>
        <stp>Y_Settlement</stp>
        <stp/>
        <stp>T</stp>
        <tr r="K90" s="1"/>
      </tp>
      <tp>
        <v>60.28</v>
        <stp/>
        <stp>ContractData</stp>
        <stp>CLEQ32</stp>
        <stp>Y_Settlement</stp>
        <stp/>
        <stp>T</stp>
        <tr r="K78" s="1"/>
      </tp>
      <tp>
        <v>54.620000000000005</v>
        <stp/>
        <stp>ContractData</stp>
        <stp>CLEQ35</stp>
        <stp>Y_Settlement</stp>
        <stp/>
        <stp>T</stp>
        <tr r="K114" s="1"/>
      </tp>
      <tp>
        <v>56.59</v>
        <stp/>
        <stp>ContractData</stp>
        <stp>CLEQ34</stp>
        <stp>Y_Settlement</stp>
        <stp/>
        <stp>T</stp>
        <tr r="K102" s="1"/>
      </tp>
      <tp>
        <v>52.730000000000004</v>
        <stp/>
        <stp>ContractData</stp>
        <stp>CLEQ36</stp>
        <stp>Y_Settlement</stp>
        <stp/>
        <stp>T</stp>
        <tr r="K126" s="1"/>
      </tp>
      <tp>
        <v>2.4308000000000001</v>
        <stp/>
        <stp>ContractData</stp>
        <stp>HOEQ28</stp>
        <stp>Y_Settlement</stp>
        <stp/>
        <stp>T</stp>
        <tr r="K30" s="4"/>
      </tp>
      <tp>
        <v>2.3993000000000002</v>
        <stp/>
        <stp>ContractData</stp>
        <stp>HOEQ29</stp>
        <stp>Y_Settlement</stp>
        <stp/>
        <stp>T</stp>
        <tr r="K42" s="4"/>
      </tp>
      <tp>
        <v>3.1173999999999999</v>
        <stp/>
        <stp>ContractData</stp>
        <stp>HOEQ26</stp>
        <stp>Y_Settlement</stp>
        <stp/>
        <stp>T</stp>
        <tr r="K6" s="4"/>
      </tp>
      <tp>
        <v>2.5679000000000003</v>
        <stp/>
        <stp>ContractData</stp>
        <stp>HOEQ27</stp>
        <stp>Y_Settlement</stp>
        <stp/>
        <stp>T</stp>
        <tr r="K18" s="4"/>
      </tp>
      <tp>
        <v>3.3380000000000001</v>
        <stp/>
        <stp>ContractData</stp>
        <stp>NGEQ32</stp>
        <stp>Y_Settlement</stp>
        <stp/>
        <stp>T</stp>
        <tr r="K78" s="7"/>
      </tp>
      <tp>
        <v>3.3069999999999999</v>
        <stp/>
        <stp>ContractData</stp>
        <stp>NGEQ33</stp>
        <stp>Y_Settlement</stp>
        <stp/>
        <stp>T</stp>
        <tr r="K90" s="7"/>
      </tp>
      <tp>
        <v>3.4279999999999999</v>
        <stp/>
        <stp>ContractData</stp>
        <stp>NGEQ30</stp>
        <stp>Y_Settlement</stp>
        <stp/>
        <stp>T</stp>
        <tr r="K54" s="7"/>
      </tp>
      <tp>
        <v>3.363</v>
        <stp/>
        <stp>ContractData</stp>
        <stp>NGEQ31</stp>
        <stp>Y_Settlement</stp>
        <stp/>
        <stp>T</stp>
        <tr r="K66" s="7"/>
      </tp>
      <tp>
        <v>3.48</v>
        <stp/>
        <stp>ContractData</stp>
        <stp>NGEQ36</stp>
        <stp>Y_Settlement</stp>
        <stp/>
        <stp>T</stp>
        <tr r="K126" s="7"/>
      </tp>
      <tp>
        <v>3.6040000000000001</v>
        <stp/>
        <stp>ContractData</stp>
        <stp>NGEQ37</stp>
        <stp>Y_Settlement</stp>
        <stp/>
        <stp>T</stp>
        <tr r="K138" s="7"/>
      </tp>
      <tp>
        <v>3.3519999999999999</v>
        <stp/>
        <stp>ContractData</stp>
        <stp>NGEQ34</stp>
        <stp>Y_Settlement</stp>
        <stp/>
        <stp>T</stp>
        <tr r="K102" s="7"/>
      </tp>
      <tp>
        <v>3.3109999999999999</v>
        <stp/>
        <stp>ContractData</stp>
        <stp>NGEQ35</stp>
        <stp>Y_Settlement</stp>
        <stp/>
        <stp>T</stp>
        <tr r="K114" s="7"/>
      </tp>
      <tp>
        <v>3.798</v>
        <stp/>
        <stp>ContractData</stp>
        <stp>NGEQ38</stp>
        <stp>Y_Settlement</stp>
        <stp/>
        <stp>T</stp>
        <tr r="K150" s="7"/>
      </tp>
      <tp>
        <v>3.1760000000000002</v>
        <stp/>
        <stp>ContractData</stp>
        <stp>NGEQ26</stp>
        <stp>Y_Settlement</stp>
        <stp/>
        <stp>T</stp>
        <tr r="K6" s="7"/>
      </tp>
      <tp>
        <v>3.4260000000000002</v>
        <stp/>
        <stp>ContractData</stp>
        <stp>NGEQ27</stp>
        <stp>Y_Settlement</stp>
        <stp/>
        <stp>T</stp>
        <tr r="K18" s="7"/>
      </tp>
      <tp>
        <v>3.5950000000000002</v>
        <stp/>
        <stp>ContractData</stp>
        <stp>NGEQ28</stp>
        <stp>Y_Settlement</stp>
        <stp/>
        <stp>T</stp>
        <tr r="K30" s="7"/>
      </tp>
      <tp>
        <v>3.512</v>
        <stp/>
        <stp>ContractData</stp>
        <stp>NGEQ29</stp>
        <stp>Y_Settlement</stp>
        <stp/>
        <stp>T</stp>
        <tr r="K42" s="7"/>
      </tp>
      <tp t="s">
        <v>RBEQ26</v>
        <stp/>
        <stp>ContractData</stp>
        <stp>RBE?4</stp>
        <stp>Symbol</stp>
        <stp/>
        <stp>T</stp>
        <tr r="C6" s="5"/>
      </tp>
      <tp t="s">
        <v>QOV27</v>
        <stp/>
        <stp>ContractData</stp>
        <stp>QO?17</stp>
        <stp>Symbol</stp>
        <stp/>
        <stp>T</stp>
        <tr r="C19" s="3"/>
      </tp>
      <tp t="s">
        <v>QOQ28</v>
        <stp/>
        <stp>ContractData</stp>
        <stp>QO?27</stp>
        <stp>Symbol</stp>
        <stp/>
        <stp>T</stp>
        <tr r="C29" s="3"/>
      </tp>
      <tp t="s">
        <v>QOM29</v>
        <stp/>
        <stp>ContractData</stp>
        <stp>QO?37</stp>
        <stp>Symbol</stp>
        <stp/>
        <stp>T</stp>
        <tr r="C39" s="3"/>
      </tp>
      <tp t="s">
        <v>QOJ30</v>
        <stp/>
        <stp>ContractData</stp>
        <stp>QO?47</stp>
        <stp>Symbol</stp>
        <stp/>
        <stp>T</stp>
        <tr r="C49" s="3"/>
      </tp>
      <tp t="s">
        <v>QOG31</v>
        <stp/>
        <stp>ContractData</stp>
        <stp>QO?57</stp>
        <stp>Symbol</stp>
        <stp/>
        <stp>T</stp>
        <tr r="C59" s="3"/>
      </tp>
      <tp t="s">
        <v>QOZ31</v>
        <stp/>
        <stp>ContractData</stp>
        <stp>QO?67</stp>
        <stp>Symbol</stp>
        <stp/>
        <stp>T</stp>
        <tr r="C69" s="3"/>
      </tp>
      <tp t="s">
        <v>QOV32</v>
        <stp/>
        <stp>ContractData</stp>
        <stp>QO?77</stp>
        <stp>Symbol</stp>
        <stp/>
        <stp>T</stp>
        <tr r="C79" s="3"/>
      </tp>
      <tp t="s">
        <v/>
        <stp/>
        <stp>ContractData</stp>
        <stp>NGEQ30</stp>
        <stp>Open</stp>
        <stp/>
        <stp>T</stp>
        <tr r="Y34" s="2"/>
      </tp>
      <tp t="s">
        <v/>
        <stp/>
        <stp>ContractData</stp>
        <stp>NGEQ28</stp>
        <stp>Open</stp>
        <stp/>
        <stp>T</stp>
        <tr r="Y47" s="2"/>
      </tp>
      <tp>
        <v>2.5</v>
        <stp/>
        <stp>ContractData</stp>
        <stp>RBEV26</stp>
        <stp>High</stp>
        <stp/>
        <stp>T</stp>
        <tr r="Z23" s="2"/>
      </tp>
      <tp t="s">
        <v/>
        <stp/>
        <stp>ContractData</stp>
        <stp>CLEV27</stp>
        <stp>High</stp>
        <stp/>
        <stp>T</stp>
        <tr r="L16" s="2"/>
      </tp>
      <tp>
        <v>3.2800000000000002</v>
        <stp/>
        <stp>ContractData</stp>
        <stp>NGEV26</stp>
        <stp>High</stp>
        <stp/>
        <stp>T</stp>
        <tr r="Z45" s="2"/>
      </tp>
      <tp>
        <v>3.4990000000000001</v>
        <stp/>
        <stp>ContractData</stp>
        <stp>NGEV27</stp>
        <stp>High</stp>
        <stp/>
        <stp>T</stp>
        <tr r="Z46" s="2"/>
      </tp>
      <tp t="s">
        <v/>
        <stp/>
        <stp>ContractData</stp>
        <stp>NGEV31</stp>
        <stp>High</stp>
        <stp/>
        <stp>T</stp>
        <tr r="Z50" s="2"/>
      </tp>
      <tp t="s">
        <v>QOX27</v>
        <stp/>
        <stp>ContractData</stp>
        <stp>QO?18</stp>
        <stp>Symbol</stp>
        <stp/>
        <stp>T</stp>
        <tr r="C20" s="3"/>
      </tp>
      <tp t="s">
        <v>QOU28</v>
        <stp/>
        <stp>ContractData</stp>
        <stp>QO?28</stp>
        <stp>Symbol</stp>
        <stp/>
        <stp>T</stp>
        <tr r="C30" s="3"/>
      </tp>
      <tp t="s">
        <v>QON29</v>
        <stp/>
        <stp>ContractData</stp>
        <stp>QO?38</stp>
        <stp>Symbol</stp>
        <stp/>
        <stp>T</stp>
        <tr r="C40" s="3"/>
      </tp>
      <tp t="s">
        <v>QOK30</v>
        <stp/>
        <stp>ContractData</stp>
        <stp>QO?48</stp>
        <stp>Symbol</stp>
        <stp/>
        <stp>T</stp>
        <tr r="C50" s="3"/>
      </tp>
      <tp t="s">
        <v>QOH31</v>
        <stp/>
        <stp>ContractData</stp>
        <stp>QO?58</stp>
        <stp>Symbol</stp>
        <stp/>
        <stp>T</stp>
        <tr r="C60" s="3"/>
      </tp>
      <tp t="s">
        <v>QOF32</v>
        <stp/>
        <stp>ContractData</stp>
        <stp>QO?68</stp>
        <stp>Symbol</stp>
        <stp/>
        <stp>T</stp>
        <tr r="C70" s="3"/>
      </tp>
      <tp t="s">
        <v>QOX32</v>
        <stp/>
        <stp>ContractData</stp>
        <stp>QO?78</stp>
        <stp>Symbol</stp>
        <stp/>
        <stp>T</stp>
        <tr r="C80" s="3"/>
      </tp>
      <tp>
        <v>72.510000000000005</v>
        <stp/>
        <stp>ContractData</stp>
        <stp>QOU28</stp>
        <stp>Y_Settlement</stp>
        <stp/>
        <stp>T</stp>
        <tr r="K30" s="3"/>
      </tp>
      <tp t="s">
        <v/>
        <stp/>
        <stp>ContractData</stp>
        <stp>QOX28</stp>
        <stp>T_Settlement</stp>
        <stp/>
        <stp>T</stp>
        <tr r="J32" s="3"/>
      </tp>
      <tp>
        <v>71.31</v>
        <stp/>
        <stp>ContractData</stp>
        <stp>QOU29</stp>
        <stp>Y_Settlement</stp>
        <stp/>
        <stp>T</stp>
        <tr r="K42" s="3"/>
      </tp>
      <tp t="s">
        <v/>
        <stp/>
        <stp>ContractData</stp>
        <stp>QOX29</stp>
        <stp>T_Settlement</stp>
        <stp/>
        <stp>T</stp>
        <tr r="J44" s="3"/>
      </tp>
      <tp>
        <v>82.01</v>
        <stp/>
        <stp>ContractData</stp>
        <stp>QOU26</stp>
        <stp>Y_Settlement</stp>
        <stp/>
        <stp>T</stp>
        <tr r="K6" s="3"/>
      </tp>
      <tp t="s">
        <v/>
        <stp/>
        <stp>ContractData</stp>
        <stp>QOX26</stp>
        <stp>T_Settlement</stp>
        <stp/>
        <stp>T</stp>
        <tr r="J8" s="3"/>
      </tp>
      <tp>
        <v>74.260000000000005</v>
        <stp/>
        <stp>ContractData</stp>
        <stp>QOU27</stp>
        <stp>Y_Settlement</stp>
        <stp/>
        <stp>T</stp>
        <tr r="K18" s="3"/>
      </tp>
      <tp t="s">
        <v/>
        <stp/>
        <stp>ContractData</stp>
        <stp>QOX27</stp>
        <stp>T_Settlement</stp>
        <stp/>
        <stp>T</stp>
        <tr r="J20" s="3"/>
      </tp>
      <tp>
        <v>70.290000000000006</v>
        <stp/>
        <stp>ContractData</stp>
        <stp>QOU30</stp>
        <stp>Y_Settlement</stp>
        <stp/>
        <stp>T</stp>
        <tr r="K54" s="3"/>
      </tp>
      <tp t="s">
        <v/>
        <stp/>
        <stp>ContractData</stp>
        <stp>QOX30</stp>
        <stp>T_Settlement</stp>
        <stp/>
        <stp>T</stp>
        <tr r="J56" s="3"/>
      </tp>
      <tp>
        <v>69.239999999999995</v>
        <stp/>
        <stp>ContractData</stp>
        <stp>QOU31</stp>
        <stp>Y_Settlement</stp>
        <stp/>
        <stp>T</stp>
        <tr r="K66" s="3"/>
      </tp>
      <tp t="s">
        <v/>
        <stp/>
        <stp>ContractData</stp>
        <stp>QOX31</stp>
        <stp>T_Settlement</stp>
        <stp/>
        <stp>T</stp>
        <tr r="J68" s="3"/>
      </tp>
      <tp>
        <v>68.23</v>
        <stp/>
        <stp>ContractData</stp>
        <stp>QOU32</stp>
        <stp>Y_Settlement</stp>
        <stp/>
        <stp>T</stp>
        <tr r="K78" s="3"/>
      </tp>
      <tp t="s">
        <v/>
        <stp/>
        <stp>ContractData</stp>
        <stp>QOX32</stp>
        <stp>T_Settlement</stp>
        <stp/>
        <stp>T</stp>
        <tr r="J80" s="3"/>
      </tp>
      <tp t="s">
        <v/>
        <stp/>
        <stp>ContractData</stp>
        <stp>QOH31</stp>
        <stp>NetLastTrade</stp>
        <stp/>
        <stp>T</stp>
        <tr r="G60" s="3"/>
      </tp>
      <tp t="s">
        <v/>
        <stp/>
        <stp>ContractData</stp>
        <stp>QOH30</stp>
        <stp>NetLastTrade</stp>
        <stp/>
        <stp>T</stp>
        <tr r="G48" s="3"/>
      </tp>
      <tp t="s">
        <v/>
        <stp/>
        <stp>ContractData</stp>
        <stp>QOH33</stp>
        <stp>NetLastTrade</stp>
        <stp/>
        <stp>T</stp>
        <tr r="G84" s="3"/>
      </tp>
      <tp t="s">
        <v/>
        <stp/>
        <stp>ContractData</stp>
        <stp>QOH32</stp>
        <stp>NetLastTrade</stp>
        <stp/>
        <stp>T</stp>
        <tr r="G72" s="3"/>
      </tp>
      <tp t="s">
        <v/>
        <stp/>
        <stp>ContractData</stp>
        <stp>QOH29</stp>
        <stp>NetLastTrade</stp>
        <stp/>
        <stp>T</stp>
        <tr r="G36" s="3"/>
      </tp>
      <tp t="s">
        <v/>
        <stp/>
        <stp>ContractData</stp>
        <stp>QOH28</stp>
        <stp>NetLastTrade</stp>
        <stp/>
        <stp>T</stp>
        <tr r="G24" s="3"/>
      </tp>
      <tp>
        <v>2.4899999999999949</v>
        <stp/>
        <stp>ContractData</stp>
        <stp>QOH27</stp>
        <stp>NetLastTrade</stp>
        <stp/>
        <stp>T</stp>
        <tr r="G12" s="3"/>
      </tp>
      <tp>
        <v>72.12</v>
        <stp/>
        <stp>ContractData</stp>
        <stp>QOZ29</stp>
        <stp>Open</stp>
        <stp/>
        <stp>T</stp>
        <tr r="K41" s="2"/>
      </tp>
      <tp>
        <v>80.5</v>
        <stp/>
        <stp>ContractData</stp>
        <stp>QOZ26</stp>
        <stp>Open</stp>
        <stp/>
        <stp>T</stp>
        <tr r="K38" s="2"/>
      </tp>
      <tp>
        <v>70.820000000000007</v>
        <stp/>
        <stp>ContractData</stp>
        <stp>QOZ30</stp>
        <stp>Open</stp>
        <stp/>
        <stp>T</stp>
        <tr r="K33" s="2"/>
      </tp>
      <tp t="s">
        <v/>
        <stp/>
        <stp>ContractData</stp>
        <stp>QOZ31</stp>
        <stp>Open</stp>
        <stp/>
        <stp>T</stp>
        <tr r="K43" s="2"/>
        <tr r="K34" s="2"/>
      </tp>
      <tp t="s">
        <v>QOZ27</v>
        <stp/>
        <stp>ContractData</stp>
        <stp>QO?19</stp>
        <stp>Symbol</stp>
        <stp/>
        <stp>T</stp>
        <tr r="C21" s="3"/>
      </tp>
      <tp t="s">
        <v>QOV28</v>
        <stp/>
        <stp>ContractData</stp>
        <stp>QO?29</stp>
        <stp>Symbol</stp>
        <stp/>
        <stp>T</stp>
        <tr r="C31" s="3"/>
      </tp>
      <tp t="s">
        <v>QOQ29</v>
        <stp/>
        <stp>ContractData</stp>
        <stp>QO?39</stp>
        <stp>Symbol</stp>
        <stp/>
        <stp>T</stp>
        <tr r="C41" s="3"/>
      </tp>
      <tp t="s">
        <v>QOM30</v>
        <stp/>
        <stp>ContractData</stp>
        <stp>QO?49</stp>
        <stp>Symbol</stp>
        <stp/>
        <stp>T</stp>
        <tr r="C51" s="3"/>
      </tp>
      <tp t="s">
        <v>QOJ31</v>
        <stp/>
        <stp>ContractData</stp>
        <stp>QO?59</stp>
        <stp>Symbol</stp>
        <stp/>
        <stp>T</stp>
        <tr r="C61" s="3"/>
      </tp>
      <tp t="s">
        <v>QOG32</v>
        <stp/>
        <stp>ContractData</stp>
        <stp>QO?69</stp>
        <stp>Symbol</stp>
        <stp/>
        <stp>T</stp>
        <tr r="C71" s="3"/>
      </tp>
      <tp t="s">
        <v>QOZ32</v>
        <stp/>
        <stp>ContractData</stp>
        <stp>QO?79</stp>
        <stp>Symbol</stp>
        <stp/>
        <stp>T</stp>
        <tr r="C81" s="3"/>
      </tp>
      <tp>
        <v>72.38</v>
        <stp/>
        <stp>ContractData</stp>
        <stp>QOV28</stp>
        <stp>Y_Settlement</stp>
        <stp/>
        <stp>T</stp>
        <tr r="K31" s="3"/>
      </tp>
      <tp>
        <v>71.19</v>
        <stp/>
        <stp>ContractData</stp>
        <stp>QOV29</stp>
        <stp>Y_Settlement</stp>
        <stp/>
        <stp>T</stp>
        <tr r="K43" s="3"/>
      </tp>
      <tp>
        <v>80.540000000000006</v>
        <stp/>
        <stp>ContractData</stp>
        <stp>QOV26</stp>
        <stp>Y_Settlement</stp>
        <stp/>
        <stp>T</stp>
        <tr r="K7" s="3"/>
      </tp>
      <tp>
        <v>74.06</v>
        <stp/>
        <stp>ContractData</stp>
        <stp>QOV27</stp>
        <stp>Y_Settlement</stp>
        <stp/>
        <stp>T</stp>
        <tr r="K19" s="3"/>
      </tp>
      <tp>
        <v>70.180000000000007</v>
        <stp/>
        <stp>ContractData</stp>
        <stp>QOV30</stp>
        <stp>Y_Settlement</stp>
        <stp/>
        <stp>T</stp>
        <tr r="K55" s="3"/>
      </tp>
      <tp>
        <v>69.150000000000006</v>
        <stp/>
        <stp>ContractData</stp>
        <stp>QOV31</stp>
        <stp>Y_Settlement</stp>
        <stp/>
        <stp>T</stp>
        <tr r="K67" s="3"/>
      </tp>
      <tp>
        <v>68.150000000000006</v>
        <stp/>
        <stp>ContractData</stp>
        <stp>QOV32</stp>
        <stp>Y_Settlement</stp>
        <stp/>
        <stp>T</stp>
        <tr r="K79" s="3"/>
      </tp>
      <tp t="s">
        <v/>
        <stp/>
        <stp>ContractData</stp>
        <stp>QOK31</stp>
        <stp>NetLastTrade</stp>
        <stp/>
        <stp>T</stp>
        <tr r="G62" s="3"/>
      </tp>
      <tp t="s">
        <v/>
        <stp/>
        <stp>ContractData</stp>
        <stp>QOK30</stp>
        <stp>NetLastTrade</stp>
        <stp/>
        <stp>T</stp>
        <tr r="G50" s="3"/>
      </tp>
      <tp t="s">
        <v/>
        <stp/>
        <stp>ContractData</stp>
        <stp>QOK32</stp>
        <stp>NetLastTrade</stp>
        <stp/>
        <stp>T</stp>
        <tr r="G74" s="3"/>
      </tp>
      <tp t="s">
        <v/>
        <stp/>
        <stp>ContractData</stp>
        <stp>QOK29</stp>
        <stp>NetLastTrade</stp>
        <stp/>
        <stp>T</stp>
        <tr r="G38" s="3"/>
      </tp>
      <tp>
        <v>1.9899999999999949</v>
        <stp/>
        <stp>ContractData</stp>
        <stp>QOK28</stp>
        <stp>NetLastTrade</stp>
        <stp/>
        <stp>T</stp>
        <tr r="G26" s="3"/>
      </tp>
      <tp>
        <v>2.2600000000000051</v>
        <stp/>
        <stp>ContractData</stp>
        <stp>QOK27</stp>
        <stp>NetLastTrade</stp>
        <stp/>
        <stp>T</stp>
        <tr r="G14" s="3"/>
      </tp>
      <tp t="s">
        <v/>
        <stp/>
        <stp>ContractData</stp>
        <stp>RBEQ27</stp>
        <stp>T_Settlement</stp>
        <stp/>
        <stp>T</stp>
        <tr r="J18" s="5"/>
      </tp>
      <tp t="s">
        <v/>
        <stp/>
        <stp>ContractData</stp>
        <stp>RBEQ26</stp>
        <stp>T_Settlement</stp>
        <stp/>
        <stp>T</stp>
        <tr r="J6" s="5"/>
      </tp>
      <tp t="s">
        <v/>
        <stp/>
        <stp>ContractData</stp>
        <stp>RBEQ29</stp>
        <stp>T_Settlement</stp>
        <stp/>
        <stp>T</stp>
        <tr r="J42" s="5"/>
      </tp>
      <tp t="s">
        <v/>
        <stp/>
        <stp>ContractData</stp>
        <stp>RBEQ28</stp>
        <stp>T_Settlement</stp>
        <stp/>
        <stp>T</stp>
        <tr r="J30" s="5"/>
      </tp>
      <tp t="s">
        <v/>
        <stp/>
        <stp>ContractData</stp>
        <stp>CLEQ29</stp>
        <stp>T_Settlement</stp>
        <stp/>
        <stp>T</stp>
        <tr r="J42" s="1"/>
      </tp>
      <tp t="s">
        <v/>
        <stp/>
        <stp>ContractData</stp>
        <stp>CLEQ28</stp>
        <stp>T_Settlement</stp>
        <stp/>
        <stp>T</stp>
        <tr r="J30" s="1"/>
      </tp>
      <tp t="s">
        <v/>
        <stp/>
        <stp>ContractData</stp>
        <stp>CLEQ27</stp>
        <stp>T_Settlement</stp>
        <stp/>
        <stp>T</stp>
        <tr r="J18" s="1"/>
      </tp>
      <tp t="s">
        <v/>
        <stp/>
        <stp>ContractData</stp>
        <stp>CLEQ26</stp>
        <stp>T_Settlement</stp>
        <stp/>
        <stp>T</stp>
        <tr r="J6" s="1"/>
      </tp>
      <tp t="s">
        <v/>
        <stp/>
        <stp>ContractData</stp>
        <stp>CLEQ31</stp>
        <stp>T_Settlement</stp>
        <stp/>
        <stp>T</stp>
        <tr r="J66" s="1"/>
      </tp>
      <tp t="s">
        <v/>
        <stp/>
        <stp>ContractData</stp>
        <stp>CLEQ30</stp>
        <stp>T_Settlement</stp>
        <stp/>
        <stp>T</stp>
        <tr r="J54" s="1"/>
      </tp>
      <tp t="s">
        <v/>
        <stp/>
        <stp>ContractData</stp>
        <stp>CLEQ33</stp>
        <stp>T_Settlement</stp>
        <stp/>
        <stp>T</stp>
        <tr r="J90" s="1"/>
      </tp>
      <tp t="s">
        <v/>
        <stp/>
        <stp>ContractData</stp>
        <stp>CLEQ32</stp>
        <stp>T_Settlement</stp>
        <stp/>
        <stp>T</stp>
        <tr r="J78" s="1"/>
      </tp>
      <tp t="s">
        <v/>
        <stp/>
        <stp>ContractData</stp>
        <stp>CLEQ35</stp>
        <stp>T_Settlement</stp>
        <stp/>
        <stp>T</stp>
        <tr r="J114" s="1"/>
      </tp>
      <tp t="s">
        <v/>
        <stp/>
        <stp>ContractData</stp>
        <stp>CLEQ34</stp>
        <stp>T_Settlement</stp>
        <stp/>
        <stp>T</stp>
        <tr r="J102" s="1"/>
      </tp>
      <tp t="s">
        <v/>
        <stp/>
        <stp>ContractData</stp>
        <stp>CLEQ36</stp>
        <stp>T_Settlement</stp>
        <stp/>
        <stp>T</stp>
        <tr r="J126" s="1"/>
      </tp>
      <tp t="s">
        <v/>
        <stp/>
        <stp>ContractData</stp>
        <stp>HOEQ28</stp>
        <stp>T_Settlement</stp>
        <stp/>
        <stp>T</stp>
        <tr r="J30" s="4"/>
      </tp>
      <tp t="s">
        <v/>
        <stp/>
        <stp>ContractData</stp>
        <stp>HOEQ29</stp>
        <stp>T_Settlement</stp>
        <stp/>
        <stp>T</stp>
        <tr r="J42" s="4"/>
      </tp>
      <tp t="s">
        <v/>
        <stp/>
        <stp>ContractData</stp>
        <stp>HOEQ26</stp>
        <stp>T_Settlement</stp>
        <stp/>
        <stp>T</stp>
        <tr r="J6" s="4"/>
      </tp>
      <tp t="s">
        <v/>
        <stp/>
        <stp>ContractData</stp>
        <stp>HOEQ27</stp>
        <stp>T_Settlement</stp>
        <stp/>
        <stp>T</stp>
        <tr r="J18" s="4"/>
      </tp>
      <tp t="s">
        <v/>
        <stp/>
        <stp>ContractData</stp>
        <stp>NGEQ32</stp>
        <stp>T_Settlement</stp>
        <stp/>
        <stp>T</stp>
        <tr r="J78" s="7"/>
      </tp>
      <tp t="s">
        <v/>
        <stp/>
        <stp>ContractData</stp>
        <stp>NGEQ33</stp>
        <stp>T_Settlement</stp>
        <stp/>
        <stp>T</stp>
        <tr r="J90" s="7"/>
      </tp>
      <tp t="s">
        <v/>
        <stp/>
        <stp>ContractData</stp>
        <stp>NGEQ30</stp>
        <stp>T_Settlement</stp>
        <stp/>
        <stp>T</stp>
        <tr r="U34" s="2"/>
        <tr r="J54" s="7"/>
      </tp>
      <tp t="s">
        <v/>
        <stp/>
        <stp>ContractData</stp>
        <stp>NGEQ31</stp>
        <stp>T_Settlement</stp>
        <stp/>
        <stp>T</stp>
        <tr r="J66" s="7"/>
      </tp>
      <tp t="s">
        <v/>
        <stp/>
        <stp>ContractData</stp>
        <stp>NGEQ36</stp>
        <stp>T_Settlement</stp>
        <stp/>
        <stp>T</stp>
        <tr r="J126" s="7"/>
      </tp>
      <tp t="s">
        <v/>
        <stp/>
        <stp>ContractData</stp>
        <stp>NGEQ37</stp>
        <stp>T_Settlement</stp>
        <stp/>
        <stp>T</stp>
        <tr r="J138" s="7"/>
      </tp>
      <tp t="s">
        <v/>
        <stp/>
        <stp>ContractData</stp>
        <stp>NGEQ34</stp>
        <stp>T_Settlement</stp>
        <stp/>
        <stp>T</stp>
        <tr r="J102" s="7"/>
      </tp>
      <tp t="s">
        <v/>
        <stp/>
        <stp>ContractData</stp>
        <stp>NGEQ35</stp>
        <stp>T_Settlement</stp>
        <stp/>
        <stp>T</stp>
        <tr r="J114" s="7"/>
      </tp>
      <tp t="s">
        <v/>
        <stp/>
        <stp>ContractData</stp>
        <stp>NGEQ38</stp>
        <stp>T_Settlement</stp>
        <stp/>
        <stp>T</stp>
        <tr r="J150" s="7"/>
      </tp>
      <tp t="s">
        <v/>
        <stp/>
        <stp>ContractData</stp>
        <stp>NGEQ26</stp>
        <stp>T_Settlement</stp>
        <stp/>
        <stp>T</stp>
        <tr r="J6" s="7"/>
      </tp>
      <tp t="s">
        <v/>
        <stp/>
        <stp>ContractData</stp>
        <stp>NGEQ27</stp>
        <stp>T_Settlement</stp>
        <stp/>
        <stp>T</stp>
        <tr r="J18" s="7"/>
      </tp>
      <tp t="s">
        <v/>
        <stp/>
        <stp>ContractData</stp>
        <stp>NGEQ28</stp>
        <stp>T_Settlement</stp>
        <stp/>
        <stp>T</stp>
        <tr r="U47" s="2"/>
        <tr r="J30" s="7"/>
      </tp>
      <tp t="s">
        <v/>
        <stp/>
        <stp>ContractData</stp>
        <stp>NGEQ29</stp>
        <stp>T_Settlement</stp>
        <stp/>
        <stp>T</stp>
        <tr r="J42" s="7"/>
      </tp>
      <tp t="s">
        <v>RBEF27</v>
        <stp/>
        <stp>ContractData</stp>
        <stp>RBE?9</stp>
        <stp>Symbol</stp>
        <stp/>
        <stp>T</stp>
        <tr r="C11" s="5"/>
      </tp>
      <tp t="s">
        <v/>
        <stp/>
        <stp>ContractData</stp>
        <stp>QOZ28</stp>
        <stp>T_Settlement</stp>
        <stp/>
        <stp>T</stp>
        <tr r="J33" s="3"/>
      </tp>
      <tp t="s">
        <v/>
        <stp/>
        <stp>ContractData</stp>
        <stp>QOZ29</stp>
        <stp>T_Settlement</stp>
        <stp/>
        <stp>T</stp>
        <tr r="G41" s="2"/>
        <tr r="J45" s="3"/>
      </tp>
      <tp t="s">
        <v/>
        <stp/>
        <stp>ContractData</stp>
        <stp>QOZ26</stp>
        <stp>T_Settlement</stp>
        <stp/>
        <stp>T</stp>
        <tr r="G38" s="2"/>
        <tr r="J9" s="3"/>
      </tp>
      <tp t="s">
        <v/>
        <stp/>
        <stp>ContractData</stp>
        <stp>QOZ27</stp>
        <stp>T_Settlement</stp>
        <stp/>
        <stp>T</stp>
        <tr r="J21" s="3"/>
      </tp>
      <tp t="s">
        <v/>
        <stp/>
        <stp>ContractData</stp>
        <stp>QOZ30</stp>
        <stp>T_Settlement</stp>
        <stp/>
        <stp>T</stp>
        <tr r="G33" s="2"/>
        <tr r="J57" s="3"/>
      </tp>
      <tp t="s">
        <v/>
        <stp/>
        <stp>ContractData</stp>
        <stp>QOZ31</stp>
        <stp>T_Settlement</stp>
        <stp/>
        <stp>T</stp>
        <tr r="G34" s="2"/>
        <tr r="G43" s="2"/>
        <tr r="J69" s="3"/>
      </tp>
      <tp t="s">
        <v/>
        <stp/>
        <stp>ContractData</stp>
        <stp>QOZ32</stp>
        <stp>T_Settlement</stp>
        <stp/>
        <stp>T</stp>
        <tr r="J81" s="3"/>
      </tp>
      <tp t="s">
        <v/>
        <stp/>
        <stp>ContractData</stp>
        <stp>QOJ31</stp>
        <stp>NetLastTrade</stp>
        <stp/>
        <stp>T</stp>
        <tr r="G61" s="3"/>
      </tp>
      <tp t="s">
        <v/>
        <stp/>
        <stp>ContractData</stp>
        <stp>QOJ30</stp>
        <stp>NetLastTrade</stp>
        <stp/>
        <stp>T</stp>
        <tr r="G49" s="3"/>
      </tp>
      <tp t="s">
        <v/>
        <stp/>
        <stp>ContractData</stp>
        <stp>QOJ32</stp>
        <stp>NetLastTrade</stp>
        <stp/>
        <stp>T</stp>
        <tr r="G73" s="3"/>
      </tp>
      <tp t="s">
        <v/>
        <stp/>
        <stp>ContractData</stp>
        <stp>QOJ29</stp>
        <stp>NetLastTrade</stp>
        <stp/>
        <stp>T</stp>
        <tr r="G37" s="3"/>
      </tp>
      <tp>
        <v>2.6499999999999915</v>
        <stp/>
        <stp>ContractData</stp>
        <stp>QOJ28</stp>
        <stp>NetLastTrade</stp>
        <stp/>
        <stp>T</stp>
        <tr r="J31" s="2"/>
        <tr r="G25" s="3"/>
      </tp>
      <tp>
        <v>2.3299999999999983</v>
        <stp/>
        <stp>ContractData</stp>
        <stp>QOJ27</stp>
        <stp>NetLastTrade</stp>
        <stp/>
        <stp>T</stp>
        <tr r="G13" s="3"/>
      </tp>
      <tp t="s">
        <v>AUG</v>
        <stp/>
        <stp>ContractData</stp>
        <stp>RBE?40</stp>
        <stp>ContractMonth</stp>
        <stp/>
        <stp>T</stp>
        <tr r="E42" s="5"/>
      </tp>
      <tp t="s">
        <v>SEP</v>
        <stp/>
        <stp>ContractData</stp>
        <stp>RBE?41</stp>
        <stp>ContractMonth</stp>
        <stp/>
        <stp>T</stp>
        <tr r="E43" s="5"/>
      </tp>
      <tp t="s">
        <v>OCT</v>
        <stp/>
        <stp>ContractData</stp>
        <stp>RBE?42</stp>
        <stp>ContractMonth</stp>
        <stp/>
        <stp>T</stp>
        <tr r="E44" s="5"/>
      </tp>
      <tp t="s">
        <v>NOV</v>
        <stp/>
        <stp>ContractData</stp>
        <stp>RBE?43</stp>
        <stp>ContractMonth</stp>
        <stp/>
        <stp>T</stp>
        <tr r="E45" s="5"/>
      </tp>
      <tp t="s">
        <v>DEC</v>
        <stp/>
        <stp>ContractData</stp>
        <stp>RBE?44</stp>
        <stp>ContractMonth</stp>
        <stp/>
        <stp>T</stp>
        <tr r="E46" s="5"/>
      </tp>
      <tp t="s">
        <v>JAN</v>
        <stp/>
        <stp>ContractData</stp>
        <stp>RBE?45</stp>
        <stp>ContractMonth</stp>
        <stp/>
        <stp>T</stp>
        <tr r="E47" s="5"/>
      </tp>
      <tp t="s">
        <v>RBEZ26</v>
        <stp/>
        <stp>ContractData</stp>
        <stp>RBE?8</stp>
        <stp>Symbol</stp>
        <stp/>
        <stp>T</stp>
        <tr r="C10" s="5"/>
      </tp>
      <tp t="s">
        <v>CLEG36</v>
        <stp/>
        <stp>ContractData</stp>
        <stp>CLE?118</stp>
        <stp>Symbol</stp>
        <stp/>
        <stp>T</stp>
        <tr r="C120" s="1"/>
      </tp>
      <tp t="s">
        <v>CLEJ35</v>
        <stp/>
        <stp>ContractData</stp>
        <stp>CLE?108</stp>
        <stp>Symbol</stp>
        <stp/>
        <stp>T</stp>
        <tr r="C110" s="1"/>
      </tp>
      <tp t="s">
        <v>CLEZ36</v>
        <stp/>
        <stp>ContractData</stp>
        <stp>CLE?128</stp>
        <stp>Symbol</stp>
        <stp/>
        <stp>T</stp>
        <tr r="C130" s="1"/>
      </tp>
      <tp t="s">
        <v>NGEZ36</v>
        <stp/>
        <stp>ContractData</stp>
        <stp>NGE?128</stp>
        <stp>Symbol</stp>
        <stp/>
        <stp>T</stp>
        <tr r="C130" s="7"/>
      </tp>
      <tp t="s">
        <v>NGEV37</v>
        <stp/>
        <stp>ContractData</stp>
        <stp>NGE?138</stp>
        <stp>Symbol</stp>
        <stp/>
        <stp>T</stp>
        <tr r="C140" s="7"/>
      </tp>
      <tp t="s">
        <v>NGEJ35</v>
        <stp/>
        <stp>ContractData</stp>
        <stp>NGE?108</stp>
        <stp>Symbol</stp>
        <stp/>
        <stp>T</stp>
        <tr r="C110" s="7"/>
      </tp>
      <tp t="s">
        <v>NGEG36</v>
        <stp/>
        <stp>ContractData</stp>
        <stp>NGE?118</stp>
        <stp>Symbol</stp>
        <stp/>
        <stp>T</stp>
        <tr r="C120" s="7"/>
      </tp>
      <tp t="s">
        <v>NGEQ38</v>
        <stp/>
        <stp>ContractData</stp>
        <stp>NGE?148</stp>
        <stp>Symbol</stp>
        <stp/>
        <stp>T</stp>
        <tr r="C150" s="7"/>
      </tp>
      <tp t="s">
        <v/>
        <stp/>
        <stp>ContractData</stp>
        <stp>QOM31</stp>
        <stp>NetLastTrade</stp>
        <stp/>
        <stp>T</stp>
        <tr r="G63" s="3"/>
      </tp>
      <tp>
        <v>1.3299999999999983</v>
        <stp/>
        <stp>ContractData</stp>
        <stp>QOM30</stp>
        <stp>NetLastTrade</stp>
        <stp/>
        <stp>T</stp>
        <tr r="J42" s="2"/>
        <tr r="G51" s="3"/>
      </tp>
      <tp t="s">
        <v/>
        <stp/>
        <stp>ContractData</stp>
        <stp>QOM32</stp>
        <stp>NetLastTrade</stp>
        <stp/>
        <stp>T</stp>
        <tr r="G75" s="3"/>
      </tp>
      <tp>
        <v>1.5499999999999972</v>
        <stp/>
        <stp>ContractData</stp>
        <stp>QOM29</stp>
        <stp>NetLastTrade</stp>
        <stp/>
        <stp>T</stp>
        <tr r="J32" s="2"/>
        <tr r="G39" s="3"/>
      </tp>
      <tp>
        <v>1.9200000000000017</v>
        <stp/>
        <stp>ContractData</stp>
        <stp>QOM28</stp>
        <stp>NetLastTrade</stp>
        <stp/>
        <stp>T</stp>
        <tr r="G27" s="3"/>
      </tp>
      <tp>
        <v>2.1999999999999886</v>
        <stp/>
        <stp>ContractData</stp>
        <stp>QOM27</stp>
        <stp>NetLastTrade</stp>
        <stp/>
        <stp>T</stp>
        <tr r="G15" s="3"/>
      </tp>
      <tp>
        <v>4.6000000000000085</v>
        <stp/>
        <stp>ContractData</stp>
        <stp>QOM26</stp>
        <stp>NetLastTrade</stp>
        <stp/>
        <stp>T</stp>
        <tr r="J29" s="2"/>
        <tr r="G3" s="3"/>
      </tp>
      <tp t="s">
        <v>OCT</v>
        <stp/>
        <stp>ContractData</stp>
        <stp>RBE?30</stp>
        <stp>ContractMonth</stp>
        <stp/>
        <stp>T</stp>
        <tr r="E32" s="5"/>
      </tp>
      <tp t="s">
        <v>NOV</v>
        <stp/>
        <stp>ContractData</stp>
        <stp>RBE?31</stp>
        <stp>ContractMonth</stp>
        <stp/>
        <stp>T</stp>
        <tr r="E33" s="5"/>
      </tp>
      <tp t="s">
        <v>DEC</v>
        <stp/>
        <stp>ContractData</stp>
        <stp>RBE?32</stp>
        <stp>ContractMonth</stp>
        <stp/>
        <stp>T</stp>
        <tr r="E34" s="5"/>
      </tp>
      <tp t="s">
        <v>JAN</v>
        <stp/>
        <stp>ContractData</stp>
        <stp>RBE?33</stp>
        <stp>ContractMonth</stp>
        <stp/>
        <stp>T</stp>
        <tr r="E35" s="5"/>
      </tp>
      <tp>
        <v>2.0582000000000003</v>
        <stp/>
        <stp>ContractData</stp>
        <stp>RBEZ27</stp>
        <stp>Y_Settlement</stp>
        <stp/>
        <stp>T</stp>
        <tr r="K22" s="5"/>
      </tp>
      <tp>
        <v>2.2387000000000001</v>
        <stp/>
        <stp>ContractData</stp>
        <stp>RBEZ26</stp>
        <stp>Y_Settlement</stp>
        <stp/>
        <stp>T</stp>
        <tr r="K10" s="5"/>
      </tp>
      <tp>
        <v>2.0289999999999999</v>
        <stp/>
        <stp>ContractData</stp>
        <stp>RBEZ29</stp>
        <stp>Y_Settlement</stp>
        <stp/>
        <stp>T</stp>
        <tr r="K46" s="5"/>
      </tp>
      <tp>
        <v>2.0314000000000001</v>
        <stp/>
        <stp>ContractData</stp>
        <stp>RBEZ28</stp>
        <stp>Y_Settlement</stp>
        <stp/>
        <stp>T</stp>
        <tr r="K34" s="5"/>
      </tp>
      <tp t="s">
        <v>FEB</v>
        <stp/>
        <stp>ContractData</stp>
        <stp>RBE?34</stp>
        <stp>ContractMonth</stp>
        <stp/>
        <stp>T</stp>
        <tr r="E36" s="5"/>
      </tp>
      <tp t="s">
        <v>MAR</v>
        <stp/>
        <stp>ContractData</stp>
        <stp>RBE?35</stp>
        <stp>ContractMonth</stp>
        <stp/>
        <stp>T</stp>
        <tr r="E37" s="5"/>
      </tp>
      <tp t="s">
        <v>APR</v>
        <stp/>
        <stp>ContractData</stp>
        <stp>RBE?36</stp>
        <stp>ContractMonth</stp>
        <stp/>
        <stp>T</stp>
        <tr r="E38" s="5"/>
      </tp>
      <tp t="s">
        <v>MAY</v>
        <stp/>
        <stp>ContractData</stp>
        <stp>RBE?37</stp>
        <stp>ContractMonth</stp>
        <stp/>
        <stp>T</stp>
        <tr r="E39" s="5"/>
      </tp>
      <tp t="s">
        <v>JUN</v>
        <stp/>
        <stp>ContractData</stp>
        <stp>RBE?38</stp>
        <stp>ContractMonth</stp>
        <stp/>
        <stp>T</stp>
        <tr r="E40" s="5"/>
      </tp>
      <tp t="s">
        <v>JUL</v>
        <stp/>
        <stp>ContractData</stp>
        <stp>RBE?39</stp>
        <stp>ContractMonth</stp>
        <stp/>
        <stp>T</stp>
        <tr r="E41" s="5"/>
      </tp>
      <tp>
        <v>65.430000000000007</v>
        <stp/>
        <stp>ContractData</stp>
        <stp>CLEZ29</stp>
        <stp>Y_Settlement</stp>
        <stp/>
        <stp>T</stp>
        <tr r="K46" s="1"/>
      </tp>
      <tp>
        <v>67.239999999999995</v>
        <stp/>
        <stp>ContractData</stp>
        <stp>CLEZ28</stp>
        <stp>Y_Settlement</stp>
        <stp/>
        <stp>T</stp>
        <tr r="K34" s="1"/>
      </tp>
      <tp>
        <v>69.08</v>
        <stp/>
        <stp>ContractData</stp>
        <stp>CLEZ27</stp>
        <stp>Y_Settlement</stp>
        <stp/>
        <stp>T</stp>
        <tr r="K22" s="1"/>
      </tp>
      <tp>
        <v>72.650000000000006</v>
        <stp/>
        <stp>ContractData</stp>
        <stp>CLEZ26</stp>
        <stp>Y_Settlement</stp>
        <stp/>
        <stp>T</stp>
        <tr r="K10" s="1"/>
      </tp>
      <tp>
        <v>61.57</v>
        <stp/>
        <stp>ContractData</stp>
        <stp>CLEZ31</stp>
        <stp>Y_Settlement</stp>
        <stp/>
        <stp>T</stp>
        <tr r="K70" s="1"/>
      </tp>
      <tp>
        <v>63.53</v>
        <stp/>
        <stp>ContractData</stp>
        <stp>CLEZ30</stp>
        <stp>Y_Settlement</stp>
        <stp/>
        <stp>T</stp>
        <tr r="K58" s="1"/>
      </tp>
      <tp>
        <v>57.83</v>
        <stp/>
        <stp>ContractData</stp>
        <stp>CLEZ33</stp>
        <stp>Y_Settlement</stp>
        <stp/>
        <stp>T</stp>
        <tr r="K94" s="1"/>
      </tp>
      <tp>
        <v>59.68</v>
        <stp/>
        <stp>ContractData</stp>
        <stp>CLEZ32</stp>
        <stp>Y_Settlement</stp>
        <stp/>
        <stp>T</stp>
        <tr r="K82" s="1"/>
      </tp>
      <tp>
        <v>54.03</v>
        <stp/>
        <stp>ContractData</stp>
        <stp>CLEZ35</stp>
        <stp>Y_Settlement</stp>
        <stp/>
        <stp>T</stp>
        <tr r="K118" s="1"/>
      </tp>
      <tp>
        <v>55.93</v>
        <stp/>
        <stp>ContractData</stp>
        <stp>CLEZ34</stp>
        <stp>Y_Settlement</stp>
        <stp/>
        <stp>T</stp>
        <tr r="K106" s="1"/>
      </tp>
      <tp>
        <v>52.13</v>
        <stp/>
        <stp>ContractData</stp>
        <stp>CLEZ36</stp>
        <stp>Y_Settlement</stp>
        <stp/>
        <stp>T</stp>
        <tr r="K130" s="1"/>
      </tp>
      <tp>
        <v>2.4094000000000002</v>
        <stp/>
        <stp>ContractData</stp>
        <stp>HOEZ28</stp>
        <stp>Y_Settlement</stp>
        <stp/>
        <stp>T</stp>
        <tr r="K34" s="4"/>
      </tp>
      <tp>
        <v>2.3879000000000001</v>
        <stp/>
        <stp>ContractData</stp>
        <stp>HOEZ29</stp>
        <stp>Y_Settlement</stp>
        <stp/>
        <stp>T</stp>
        <tr r="K46" s="4"/>
      </tp>
      <tp>
        <v>2.8547000000000002</v>
        <stp/>
        <stp>ContractData</stp>
        <stp>HOEZ26</stp>
        <stp>Y_Settlement</stp>
        <stp/>
        <stp>T</stp>
        <tr r="K10" s="4"/>
      </tp>
      <tp>
        <v>2.5111000000000003</v>
        <stp/>
        <stp>ContractData</stp>
        <stp>HOEZ27</stp>
        <stp>Y_Settlement</stp>
        <stp/>
        <stp>T</stp>
        <tr r="K22" s="4"/>
      </tp>
      <tp>
        <v>4.0110000000000001</v>
        <stp/>
        <stp>ContractData</stp>
        <stp>NGEZ32</stp>
        <stp>Y_Settlement</stp>
        <stp/>
        <stp>T</stp>
        <tr r="K82" s="7"/>
      </tp>
      <tp>
        <v>4.0270000000000001</v>
        <stp/>
        <stp>ContractData</stp>
        <stp>NGEZ33</stp>
        <stp>Y_Settlement</stp>
        <stp/>
        <stp>T</stp>
        <tr r="K94" s="7"/>
      </tp>
      <tp>
        <v>4.2290000000000001</v>
        <stp/>
        <stp>ContractData</stp>
        <stp>NGEZ30</stp>
        <stp>Y_Settlement</stp>
        <stp/>
        <stp>T</stp>
        <tr r="K58" s="7"/>
      </tp>
      <tp>
        <v>4.2770000000000001</v>
        <stp/>
        <stp>ContractData</stp>
        <stp>NGEZ31</stp>
        <stp>Y_Settlement</stp>
        <stp/>
        <stp>T</stp>
        <tr r="K70" s="7"/>
      </tp>
      <tp>
        <v>3.9660000000000002</v>
        <stp/>
        <stp>ContractData</stp>
        <stp>NGEZ36</stp>
        <stp>Y_Settlement</stp>
        <stp/>
        <stp>T</stp>
        <tr r="K130" s="7"/>
      </tp>
      <tp>
        <v>4.0149999999999997</v>
        <stp/>
        <stp>ContractData</stp>
        <stp>NGEZ37</stp>
        <stp>Y_Settlement</stp>
        <stp/>
        <stp>T</stp>
        <tr r="K142" s="7"/>
      </tp>
      <tp>
        <v>4.0529999999999999</v>
        <stp/>
        <stp>ContractData</stp>
        <stp>NGEZ34</stp>
        <stp>Y_Settlement</stp>
        <stp/>
        <stp>T</stp>
        <tr r="K106" s="7"/>
      </tp>
      <tp>
        <v>3.8820000000000001</v>
        <stp/>
        <stp>ContractData</stp>
        <stp>NGEZ35</stp>
        <stp>Y_Settlement</stp>
        <stp/>
        <stp>T</stp>
        <tr r="K118" s="7"/>
      </tp>
      <tp>
        <v>4.0860000000000003</v>
        <stp/>
        <stp>ContractData</stp>
        <stp>NGEZ38</stp>
        <stp>Y_Settlement</stp>
        <stp/>
        <stp>T</stp>
        <tr r="K154" s="7"/>
      </tp>
      <tp>
        <v>4.1959999999999997</v>
        <stp/>
        <stp>ContractData</stp>
        <stp>NGEZ26</stp>
        <stp>Y_Settlement</stp>
        <stp/>
        <stp>T</stp>
        <tr r="K10" s="7"/>
      </tp>
      <tp>
        <v>4.4039999999999999</v>
        <stp/>
        <stp>ContractData</stp>
        <stp>NGEZ27</stp>
        <stp>Y_Settlement</stp>
        <stp/>
        <stp>T</stp>
        <tr r="K22" s="7"/>
      </tp>
      <tp>
        <v>4.4030000000000005</v>
        <stp/>
        <stp>ContractData</stp>
        <stp>NGEZ28</stp>
        <stp>Y_Settlement</stp>
        <stp/>
        <stp>T</stp>
        <tr r="K34" s="7"/>
      </tp>
      <tp>
        <v>4.3680000000000003</v>
        <stp/>
        <stp>ContractData</stp>
        <stp>NGEZ29</stp>
        <stp>Y_Settlement</stp>
        <stp/>
        <stp>T</stp>
        <tr r="K46" s="7"/>
      </tp>
      <tp t="s">
        <v/>
        <stp/>
        <stp>ContractData</stp>
        <stp>HOEG29</stp>
        <stp>NetLastTrade</stp>
        <stp/>
        <stp>T</stp>
        <tr r="G36" s="4"/>
      </tp>
      <tp>
        <v>0.14090000000000025</v>
        <stp/>
        <stp>ContractData</stp>
        <stp>HOEG28</stp>
        <stp>NetLastTrade</stp>
        <stp/>
        <stp>T</stp>
        <tr r="X4" s="2"/>
        <tr r="G24" s="4"/>
      </tp>
      <tp>
        <v>1.2499999999999734E-2</v>
        <stp/>
        <stp>ContractData</stp>
        <stp>HOEG27</stp>
        <stp>NetLastTrade</stp>
        <stp/>
        <stp>T</stp>
        <tr r="X10" s="2"/>
        <tr r="G12" s="4"/>
      </tp>
      <tp>
        <v>4.6000000000000263E-2</v>
        <stp/>
        <stp>ContractData</stp>
        <stp>NGEG27</stp>
        <stp>NetLastTrade</stp>
        <stp/>
        <stp>T</stp>
        <tr r="G12" s="7"/>
      </tp>
      <tp t="s">
        <v/>
        <stp/>
        <stp>ContractData</stp>
        <stp>NGEG29</stp>
        <stp>NetLastTrade</stp>
        <stp/>
        <stp>T</stp>
        <tr r="G36" s="7"/>
      </tp>
      <tp>
        <v>-1.000000000000334E-3</v>
        <stp/>
        <stp>ContractData</stp>
        <stp>NGEG28</stp>
        <stp>NetLastTrade</stp>
        <stp/>
        <stp>T</stp>
        <tr r="G24" s="7"/>
      </tp>
      <tp t="s">
        <v/>
        <stp/>
        <stp>ContractData</stp>
        <stp>NGEG37</stp>
        <stp>NetLastTrade</stp>
        <stp/>
        <stp>T</stp>
        <tr r="G132" s="7"/>
      </tp>
      <tp t="s">
        <v/>
        <stp/>
        <stp>ContractData</stp>
        <stp>NGEG36</stp>
        <stp>NetLastTrade</stp>
        <stp/>
        <stp>T</stp>
        <tr r="G120" s="7"/>
      </tp>
      <tp t="s">
        <v/>
        <stp/>
        <stp>ContractData</stp>
        <stp>NGEG35</stp>
        <stp>NetLastTrade</stp>
        <stp/>
        <stp>T</stp>
        <tr r="G108" s="7"/>
      </tp>
      <tp t="s">
        <v/>
        <stp/>
        <stp>ContractData</stp>
        <stp>NGEG34</stp>
        <stp>NetLastTrade</stp>
        <stp/>
        <stp>T</stp>
        <tr r="G96" s="7"/>
      </tp>
      <tp t="s">
        <v/>
        <stp/>
        <stp>ContractData</stp>
        <stp>NGEG33</stp>
        <stp>NetLastTrade</stp>
        <stp/>
        <stp>T</stp>
        <tr r="G84" s="7"/>
      </tp>
      <tp t="s">
        <v/>
        <stp/>
        <stp>ContractData</stp>
        <stp>NGEG32</stp>
        <stp>NetLastTrade</stp>
        <stp/>
        <stp>T</stp>
        <tr r="G72" s="7"/>
      </tp>
      <tp t="s">
        <v/>
        <stp/>
        <stp>ContractData</stp>
        <stp>NGEG31</stp>
        <stp>NetLastTrade</stp>
        <stp/>
        <stp>T</stp>
        <tr r="G60" s="7"/>
      </tp>
      <tp t="s">
        <v/>
        <stp/>
        <stp>ContractData</stp>
        <stp>NGEG30</stp>
        <stp>NetLastTrade</stp>
        <stp/>
        <stp>T</stp>
        <tr r="X49" s="2"/>
        <tr r="G48" s="7"/>
      </tp>
      <tp t="s">
        <v/>
        <stp/>
        <stp>ContractData</stp>
        <stp>NGEG38</stp>
        <stp>NetLastTrade</stp>
        <stp/>
        <stp>T</stp>
        <tr r="G144" s="7"/>
      </tp>
      <tp t="s">
        <v/>
        <stp/>
        <stp>ContractData</stp>
        <stp>CLEG34</stp>
        <stp>NetLastTrade</stp>
        <stp/>
        <stp>T</stp>
        <tr r="G96" s="1"/>
      </tp>
      <tp t="s">
        <v/>
        <stp/>
        <stp>ContractData</stp>
        <stp>CLEG35</stp>
        <stp>NetLastTrade</stp>
        <stp/>
        <stp>T</stp>
        <tr r="G108" s="1"/>
      </tp>
      <tp t="s">
        <v/>
        <stp/>
        <stp>ContractData</stp>
        <stp>CLEG36</stp>
        <stp>NetLastTrade</stp>
        <stp/>
        <stp>T</stp>
        <tr r="G120" s="1"/>
      </tp>
      <tp t="s">
        <v/>
        <stp/>
        <stp>ContractData</stp>
        <stp>CLEG37</stp>
        <stp>NetLastTrade</stp>
        <stp/>
        <stp>T</stp>
        <tr r="G132" s="1"/>
      </tp>
      <tp t="s">
        <v/>
        <stp/>
        <stp>ContractData</stp>
        <stp>CLEG30</stp>
        <stp>NetLastTrade</stp>
        <stp/>
        <stp>T</stp>
        <tr r="G48" s="1"/>
      </tp>
      <tp t="s">
        <v/>
        <stp/>
        <stp>ContractData</stp>
        <stp>CLEG31</stp>
        <stp>NetLastTrade</stp>
        <stp/>
        <stp>T</stp>
        <tr r="G60" s="1"/>
      </tp>
      <tp t="s">
        <v/>
        <stp/>
        <stp>ContractData</stp>
        <stp>CLEG32</stp>
        <stp>NetLastTrade</stp>
        <stp/>
        <stp>T</stp>
        <tr r="G72" s="1"/>
      </tp>
      <tp t="s">
        <v/>
        <stp/>
        <stp>ContractData</stp>
        <stp>CLEG33</stp>
        <stp>NetLastTrade</stp>
        <stp/>
        <stp>T</stp>
        <tr r="G84" s="1"/>
      </tp>
      <tp>
        <v>-0.51000000000000512</v>
        <stp/>
        <stp>ContractData</stp>
        <stp>CLEG28</stp>
        <stp>NetLastTrade</stp>
        <stp/>
        <stp>T</stp>
        <tr r="J17" s="2"/>
        <tr r="G24" s="1"/>
      </tp>
      <tp>
        <v>1.1099999999999994</v>
        <stp/>
        <stp>ContractData</stp>
        <stp>CLEG29</stp>
        <stp>NetLastTrade</stp>
        <stp/>
        <stp>T</stp>
        <tr r="J18" s="2"/>
        <tr r="G36" s="1"/>
      </tp>
      <tp>
        <v>2.0799999999999983</v>
        <stp/>
        <stp>ContractData</stp>
        <stp>CLEG27</stp>
        <stp>NetLastTrade</stp>
        <stp/>
        <stp>T</stp>
        <tr r="G12" s="1"/>
      </tp>
      <tp>
        <v>5.3300000000000125E-2</v>
        <stp/>
        <stp>ContractData</stp>
        <stp>RBEG27</stp>
        <stp>NetLastTrade</stp>
        <stp/>
        <stp>T</stp>
        <tr r="G12" s="5"/>
      </tp>
      <tp t="s">
        <v/>
        <stp/>
        <stp>ContractData</stp>
        <stp>RBEG28</stp>
        <stp>NetLastTrade</stp>
        <stp/>
        <stp>T</stp>
        <tr r="G24" s="5"/>
      </tp>
      <tp t="s">
        <v/>
        <stp/>
        <stp>ContractData</stp>
        <stp>RBEG29</stp>
        <stp>NetLastTrade</stp>
        <stp/>
        <stp>T</stp>
        <tr r="G36" s="5"/>
      </tp>
      <tp>
        <v>72.650000000000006</v>
        <stp/>
        <stp>ContractData</stp>
        <stp>QOQ28</stp>
        <stp>Y_Settlement</stp>
        <stp/>
        <stp>T</stp>
        <tr r="K29" s="3"/>
      </tp>
      <tp>
        <v>71.45</v>
        <stp/>
        <stp>ContractData</stp>
        <stp>QOQ29</stp>
        <stp>Y_Settlement</stp>
        <stp/>
        <stp>T</stp>
        <tr r="K41" s="3"/>
      </tp>
      <tp>
        <v>83.86</v>
        <stp/>
        <stp>ContractData</stp>
        <stp>QOQ26</stp>
        <stp>Y_Settlement</stp>
        <stp/>
        <stp>T</stp>
        <tr r="K5" s="3"/>
      </tp>
      <tp>
        <v>74.48</v>
        <stp/>
        <stp>ContractData</stp>
        <stp>QOQ27</stp>
        <stp>Y_Settlement</stp>
        <stp/>
        <stp>T</stp>
        <tr r="K17" s="3"/>
      </tp>
      <tp>
        <v>70.41</v>
        <stp/>
        <stp>ContractData</stp>
        <stp>QOQ30</stp>
        <stp>Y_Settlement</stp>
        <stp/>
        <stp>T</stp>
        <tr r="K53" s="3"/>
      </tp>
      <tp>
        <v>69.33</v>
        <stp/>
        <stp>ContractData</stp>
        <stp>QOQ31</stp>
        <stp>Y_Settlement</stp>
        <stp/>
        <stp>T</stp>
        <tr r="K65" s="3"/>
      </tp>
      <tp>
        <v>68.31</v>
        <stp/>
        <stp>ContractData</stp>
        <stp>QOQ32</stp>
        <stp>Y_Settlement</stp>
        <stp/>
        <stp>T</stp>
        <tr r="K77" s="3"/>
      </tp>
      <tp t="s">
        <v>CLEH36</v>
        <stp/>
        <stp>ContractData</stp>
        <stp>CLE?119</stp>
        <stp>Symbol</stp>
        <stp/>
        <stp>T</stp>
        <tr r="C121" s="1"/>
      </tp>
      <tp t="s">
        <v>CLEK35</v>
        <stp/>
        <stp>ContractData</stp>
        <stp>CLE?109</stp>
        <stp>Symbol</stp>
        <stp/>
        <stp>T</stp>
        <tr r="C111" s="1"/>
      </tp>
      <tp t="s">
        <v>CLEF37</v>
        <stp/>
        <stp>ContractData</stp>
        <stp>CLE?129</stp>
        <stp>Symbol</stp>
        <stp/>
        <stp>T</stp>
        <tr r="C131" s="1"/>
      </tp>
      <tp t="s">
        <v>NGEF37</v>
        <stp/>
        <stp>ContractData</stp>
        <stp>NGE?129</stp>
        <stp>Symbol</stp>
        <stp/>
        <stp>T</stp>
        <tr r="C131" s="7"/>
      </tp>
      <tp t="s">
        <v>NGEX37</v>
        <stp/>
        <stp>ContractData</stp>
        <stp>NGE?139</stp>
        <stp>Symbol</stp>
        <stp/>
        <stp>T</stp>
        <tr r="C141" s="7"/>
      </tp>
      <tp t="s">
        <v>NGEK35</v>
        <stp/>
        <stp>ContractData</stp>
        <stp>NGE?109</stp>
        <stp>Symbol</stp>
        <stp/>
        <stp>T</stp>
        <tr r="C111" s="7"/>
      </tp>
      <tp t="s">
        <v>NGEH36</v>
        <stp/>
        <stp>ContractData</stp>
        <stp>NGE?119</stp>
        <stp>Symbol</stp>
        <stp/>
        <stp>T</stp>
        <tr r="C121" s="7"/>
      </tp>
      <tp t="s">
        <v>NGEU38</v>
        <stp/>
        <stp>ContractData</stp>
        <stp>NGE?149</stp>
        <stp>Symbol</stp>
        <stp/>
        <stp>T</stp>
        <tr r="C151" s="7"/>
      </tp>
      <tp t="s">
        <v>DEC</v>
        <stp/>
        <stp>ContractData</stp>
        <stp>RBE?20</stp>
        <stp>ContractMonth</stp>
        <stp/>
        <stp>T</stp>
        <tr r="E22" s="5"/>
      </tp>
      <tp t="s">
        <v>JAN</v>
        <stp/>
        <stp>ContractData</stp>
        <stp>RBE?21</stp>
        <stp>ContractMonth</stp>
        <stp/>
        <stp>T</stp>
        <tr r="E23" s="5"/>
      </tp>
      <tp t="s">
        <v>FEB</v>
        <stp/>
        <stp>ContractData</stp>
        <stp>RBE?22</stp>
        <stp>ContractMonth</stp>
        <stp/>
        <stp>T</stp>
        <tr r="E24" s="5"/>
      </tp>
      <tp t="s">
        <v>MAR</v>
        <stp/>
        <stp>ContractData</stp>
        <stp>RBE?23</stp>
        <stp>ContractMonth</stp>
        <stp/>
        <stp>T</stp>
        <tr r="E25" s="5"/>
      </tp>
      <tp t="s">
        <v/>
        <stp/>
        <stp>ContractData</stp>
        <stp>RBEV27</stp>
        <stp>T_Settlement</stp>
        <stp/>
        <stp>T</stp>
        <tr r="J20" s="5"/>
      </tp>
      <tp t="s">
        <v/>
        <stp/>
        <stp>ContractData</stp>
        <stp>RBEV26</stp>
        <stp>T_Settlement</stp>
        <stp/>
        <stp>T</stp>
        <tr r="U23" s="2"/>
        <tr r="J8" s="5"/>
      </tp>
      <tp t="s">
        <v/>
        <stp/>
        <stp>ContractData</stp>
        <stp>RBEV29</stp>
        <stp>T_Settlement</stp>
        <stp/>
        <stp>T</stp>
        <tr r="J44" s="5"/>
      </tp>
      <tp t="s">
        <v/>
        <stp/>
        <stp>ContractData</stp>
        <stp>RBEV28</stp>
        <stp>T_Settlement</stp>
        <stp/>
        <stp>T</stp>
        <tr r="J32" s="5"/>
      </tp>
      <tp t="s">
        <v>APR</v>
        <stp/>
        <stp>ContractData</stp>
        <stp>RBE?24</stp>
        <stp>ContractMonth</stp>
        <stp/>
        <stp>T</stp>
        <tr r="E26" s="5"/>
      </tp>
      <tp t="s">
        <v>MAY</v>
        <stp/>
        <stp>ContractData</stp>
        <stp>RBE?25</stp>
        <stp>ContractMonth</stp>
        <stp/>
        <stp>T</stp>
        <tr r="E27" s="5"/>
      </tp>
      <tp t="s">
        <v>JUN</v>
        <stp/>
        <stp>ContractData</stp>
        <stp>RBE?26</stp>
        <stp>ContractMonth</stp>
        <stp/>
        <stp>T</stp>
        <tr r="E28" s="5"/>
      </tp>
      <tp t="s">
        <v>JUL</v>
        <stp/>
        <stp>ContractData</stp>
        <stp>RBE?27</stp>
        <stp>ContractMonth</stp>
        <stp/>
        <stp>T</stp>
        <tr r="E29" s="5"/>
      </tp>
      <tp t="s">
        <v>AUG</v>
        <stp/>
        <stp>ContractData</stp>
        <stp>RBE?28</stp>
        <stp>ContractMonth</stp>
        <stp/>
        <stp>T</stp>
        <tr r="E30" s="5"/>
      </tp>
      <tp t="s">
        <v>SEP</v>
        <stp/>
        <stp>ContractData</stp>
        <stp>RBE?29</stp>
        <stp>ContractMonth</stp>
        <stp/>
        <stp>T</stp>
        <tr r="E31" s="5"/>
      </tp>
      <tp t="s">
        <v/>
        <stp/>
        <stp>ContractData</stp>
        <stp>CLEV29</stp>
        <stp>T_Settlement</stp>
        <stp/>
        <stp>T</stp>
        <tr r="J44" s="1"/>
      </tp>
      <tp t="s">
        <v/>
        <stp/>
        <stp>ContractData</stp>
        <stp>CLEV28</stp>
        <stp>T_Settlement</stp>
        <stp/>
        <stp>T</stp>
        <tr r="J32" s="1"/>
      </tp>
      <tp t="s">
        <v/>
        <stp/>
        <stp>ContractData</stp>
        <stp>CLEV27</stp>
        <stp>T_Settlement</stp>
        <stp/>
        <stp>T</stp>
        <tr r="G16" s="2"/>
        <tr r="J20" s="1"/>
      </tp>
      <tp t="s">
        <v/>
        <stp/>
        <stp>ContractData</stp>
        <stp>CLEV26</stp>
        <stp>T_Settlement</stp>
        <stp/>
        <stp>T</stp>
        <tr r="J8" s="1"/>
      </tp>
      <tp t="s">
        <v/>
        <stp/>
        <stp>ContractData</stp>
        <stp>CLEV31</stp>
        <stp>T_Settlement</stp>
        <stp/>
        <stp>T</stp>
        <tr r="J68" s="1"/>
      </tp>
      <tp t="s">
        <v/>
        <stp/>
        <stp>ContractData</stp>
        <stp>CLEV30</stp>
        <stp>T_Settlement</stp>
        <stp/>
        <stp>T</stp>
        <tr r="J56" s="1"/>
      </tp>
      <tp t="s">
        <v/>
        <stp/>
        <stp>ContractData</stp>
        <stp>CLEV33</stp>
        <stp>T_Settlement</stp>
        <stp/>
        <stp>T</stp>
        <tr r="J92" s="1"/>
      </tp>
      <tp t="s">
        <v/>
        <stp/>
        <stp>ContractData</stp>
        <stp>CLEV32</stp>
        <stp>T_Settlement</stp>
        <stp/>
        <stp>T</stp>
        <tr r="J80" s="1"/>
      </tp>
      <tp t="s">
        <v/>
        <stp/>
        <stp>ContractData</stp>
        <stp>CLEV35</stp>
        <stp>T_Settlement</stp>
        <stp/>
        <stp>T</stp>
        <tr r="J116" s="1"/>
      </tp>
      <tp t="s">
        <v/>
        <stp/>
        <stp>ContractData</stp>
        <stp>CLEV34</stp>
        <stp>T_Settlement</stp>
        <stp/>
        <stp>T</stp>
        <tr r="J104" s="1"/>
      </tp>
      <tp t="s">
        <v/>
        <stp/>
        <stp>ContractData</stp>
        <stp>CLEV36</stp>
        <stp>T_Settlement</stp>
        <stp/>
        <stp>T</stp>
        <tr r="J128" s="1"/>
      </tp>
      <tp t="s">
        <v/>
        <stp/>
        <stp>ContractData</stp>
        <stp>HOEV28</stp>
        <stp>T_Settlement</stp>
        <stp/>
        <stp>T</stp>
        <tr r="J32" s="4"/>
      </tp>
      <tp t="s">
        <v/>
        <stp/>
        <stp>ContractData</stp>
        <stp>HOEV29</stp>
        <stp>T_Settlement</stp>
        <stp/>
        <stp>T</stp>
        <tr r="J44" s="4"/>
      </tp>
      <tp t="s">
        <v/>
        <stp/>
        <stp>ContractData</stp>
        <stp>HOEV26</stp>
        <stp>T_Settlement</stp>
        <stp/>
        <stp>T</stp>
        <tr r="J8" s="4"/>
      </tp>
      <tp t="s">
        <v/>
        <stp/>
        <stp>ContractData</stp>
        <stp>HOEV27</stp>
        <stp>T_Settlement</stp>
        <stp/>
        <stp>T</stp>
        <tr r="J20" s="4"/>
      </tp>
      <tp t="s">
        <v/>
        <stp/>
        <stp>ContractData</stp>
        <stp>NGEV32</stp>
        <stp>T_Settlement</stp>
        <stp/>
        <stp>T</stp>
        <tr r="J80" s="7"/>
      </tp>
      <tp t="s">
        <v/>
        <stp/>
        <stp>ContractData</stp>
        <stp>NGEV33</stp>
        <stp>T_Settlement</stp>
        <stp/>
        <stp>T</stp>
        <tr r="J92" s="7"/>
      </tp>
      <tp t="s">
        <v/>
        <stp/>
        <stp>ContractData</stp>
        <stp>NGEV30</stp>
        <stp>T_Settlement</stp>
        <stp/>
        <stp>T</stp>
        <tr r="J56" s="7"/>
      </tp>
      <tp t="s">
        <v/>
        <stp/>
        <stp>ContractData</stp>
        <stp>NGEV31</stp>
        <stp>T_Settlement</stp>
        <stp/>
        <stp>T</stp>
        <tr r="U50" s="2"/>
        <tr r="J68" s="7"/>
      </tp>
      <tp t="s">
        <v/>
        <stp/>
        <stp>ContractData</stp>
        <stp>NGEV36</stp>
        <stp>T_Settlement</stp>
        <stp/>
        <stp>T</stp>
        <tr r="J128" s="7"/>
      </tp>
      <tp t="s">
        <v/>
        <stp/>
        <stp>ContractData</stp>
        <stp>NGEV37</stp>
        <stp>T_Settlement</stp>
        <stp/>
        <stp>T</stp>
        <tr r="J140" s="7"/>
      </tp>
      <tp t="s">
        <v/>
        <stp/>
        <stp>ContractData</stp>
        <stp>NGEV34</stp>
        <stp>T_Settlement</stp>
        <stp/>
        <stp>T</stp>
        <tr r="J104" s="7"/>
      </tp>
      <tp t="s">
        <v/>
        <stp/>
        <stp>ContractData</stp>
        <stp>NGEV35</stp>
        <stp>T_Settlement</stp>
        <stp/>
        <stp>T</stp>
        <tr r="J116" s="7"/>
      </tp>
      <tp t="s">
        <v/>
        <stp/>
        <stp>ContractData</stp>
        <stp>NGEV38</stp>
        <stp>T_Settlement</stp>
        <stp/>
        <stp>T</stp>
        <tr r="J152" s="7"/>
      </tp>
      <tp t="s">
        <v/>
        <stp/>
        <stp>ContractData</stp>
        <stp>NGEV26</stp>
        <stp>T_Settlement</stp>
        <stp/>
        <stp>T</stp>
        <tr r="U45" s="2"/>
        <tr r="J8" s="7"/>
      </tp>
      <tp t="s">
        <v/>
        <stp/>
        <stp>ContractData</stp>
        <stp>NGEV27</stp>
        <stp>T_Settlement</stp>
        <stp/>
        <stp>T</stp>
        <tr r="U46" s="2"/>
        <tr r="J20" s="7"/>
      </tp>
      <tp t="s">
        <v/>
        <stp/>
        <stp>ContractData</stp>
        <stp>NGEV28</stp>
        <stp>T_Settlement</stp>
        <stp/>
        <stp>T</stp>
        <tr r="J32" s="7"/>
      </tp>
      <tp t="s">
        <v/>
        <stp/>
        <stp>ContractData</stp>
        <stp>NGEV29</stp>
        <stp>T_Settlement</stp>
        <stp/>
        <stp>T</stp>
        <tr r="J44" s="7"/>
      </tp>
      <tp t="s">
        <v/>
        <stp/>
        <stp>ContractData</stp>
        <stp>HOEF29</stp>
        <stp>NetLastTrade</stp>
        <stp/>
        <stp>T</stp>
        <tr r="G35" s="4"/>
      </tp>
      <tp t="s">
        <v/>
        <stp/>
        <stp>ContractData</stp>
        <stp>HOEF28</stp>
        <stp>NetLastTrade</stp>
        <stp/>
        <stp>T</stp>
        <tr r="G23" s="4"/>
      </tp>
      <tp>
        <v>8.0299999999999816E-2</v>
        <stp/>
        <stp>ContractData</stp>
        <stp>HOEF27</stp>
        <stp>NetLastTrade</stp>
        <stp/>
        <stp>T</stp>
        <tr r="G11" s="4"/>
      </tp>
      <tp t="s">
        <v/>
        <stp/>
        <stp>ContractData</stp>
        <stp>HOEF30</stp>
        <stp>NetLastTrade</stp>
        <stp/>
        <stp>T</stp>
        <tr r="G47" s="4"/>
      </tp>
      <tp>
        <v>5.1000000000000156E-2</v>
        <stp/>
        <stp>ContractData</stp>
        <stp>NGEF27</stp>
        <stp>NetLastTrade</stp>
        <stp/>
        <stp>T</stp>
        <tr r="X31" s="2"/>
        <tr r="G11" s="7"/>
      </tp>
      <tp>
        <v>-2.4000000000000021E-2</v>
        <stp/>
        <stp>ContractData</stp>
        <stp>NGEF29</stp>
        <stp>NetLastTrade</stp>
        <stp/>
        <stp>T</stp>
        <tr r="X33" s="2"/>
        <tr r="G35" s="7"/>
      </tp>
      <tp>
        <v>1.1000000000000121E-2</v>
        <stp/>
        <stp>ContractData</stp>
        <stp>NGEF28</stp>
        <stp>NetLastTrade</stp>
        <stp/>
        <stp>T</stp>
        <tr r="X32" s="2"/>
        <tr r="G23" s="7"/>
      </tp>
      <tp t="s">
        <v/>
        <stp/>
        <stp>ContractData</stp>
        <stp>NGEF37</stp>
        <stp>NetLastTrade</stp>
        <stp/>
        <stp>T</stp>
        <tr r="G131" s="7"/>
      </tp>
      <tp t="s">
        <v/>
        <stp/>
        <stp>ContractData</stp>
        <stp>NGEF36</stp>
        <stp>NetLastTrade</stp>
        <stp/>
        <stp>T</stp>
        <tr r="G119" s="7"/>
      </tp>
      <tp t="s">
        <v/>
        <stp/>
        <stp>ContractData</stp>
        <stp>NGEF35</stp>
        <stp>NetLastTrade</stp>
        <stp/>
        <stp>T</stp>
        <tr r="G107" s="7"/>
      </tp>
      <tp t="s">
        <v/>
        <stp/>
        <stp>ContractData</stp>
        <stp>NGEF34</stp>
        <stp>NetLastTrade</stp>
        <stp/>
        <stp>T</stp>
        <tr r="G95" s="7"/>
      </tp>
      <tp t="s">
        <v/>
        <stp/>
        <stp>ContractData</stp>
        <stp>NGEF33</stp>
        <stp>NetLastTrade</stp>
        <stp/>
        <stp>T</stp>
        <tr r="G83" s="7"/>
      </tp>
      <tp t="s">
        <v/>
        <stp/>
        <stp>ContractData</stp>
        <stp>NGEF32</stp>
        <stp>NetLastTrade</stp>
        <stp/>
        <stp>T</stp>
        <tr r="G71" s="7"/>
      </tp>
      <tp t="s">
        <v/>
        <stp/>
        <stp>ContractData</stp>
        <stp>NGEF31</stp>
        <stp>NetLastTrade</stp>
        <stp/>
        <stp>T</stp>
        <tr r="G59" s="7"/>
      </tp>
      <tp t="s">
        <v/>
        <stp/>
        <stp>ContractData</stp>
        <stp>NGEF30</stp>
        <stp>NetLastTrade</stp>
        <stp/>
        <stp>T</stp>
        <tr r="G47" s="7"/>
      </tp>
      <tp t="s">
        <v/>
        <stp/>
        <stp>ContractData</stp>
        <stp>NGEF38</stp>
        <stp>NetLastTrade</stp>
        <stp/>
        <stp>T</stp>
        <tr r="G143" s="7"/>
      </tp>
      <tp t="s">
        <v/>
        <stp/>
        <stp>ContractData</stp>
        <stp>CLEF34</stp>
        <stp>NetLastTrade</stp>
        <stp/>
        <stp>T</stp>
        <tr r="G95" s="1"/>
      </tp>
      <tp t="s">
        <v/>
        <stp/>
        <stp>ContractData</stp>
        <stp>CLEF35</stp>
        <stp>NetLastTrade</stp>
        <stp/>
        <stp>T</stp>
        <tr r="G107" s="1"/>
      </tp>
      <tp t="s">
        <v/>
        <stp/>
        <stp>ContractData</stp>
        <stp>CLEF36</stp>
        <stp>NetLastTrade</stp>
        <stp/>
        <stp>T</stp>
        <tr r="G119" s="1"/>
      </tp>
      <tp t="s">
        <v/>
        <stp/>
        <stp>ContractData</stp>
        <stp>CLEF37</stp>
        <stp>NetLastTrade</stp>
        <stp/>
        <stp>T</stp>
        <tr r="G131" s="1"/>
      </tp>
      <tp t="s">
        <v/>
        <stp/>
        <stp>ContractData</stp>
        <stp>CLEF30</stp>
        <stp>NetLastTrade</stp>
        <stp/>
        <stp>T</stp>
        <tr r="G47" s="1"/>
      </tp>
      <tp t="s">
        <v/>
        <stp/>
        <stp>ContractData</stp>
        <stp>CLEF31</stp>
        <stp>NetLastTrade</stp>
        <stp/>
        <stp>T</stp>
        <tr r="G59" s="1"/>
      </tp>
      <tp t="s">
        <v/>
        <stp/>
        <stp>ContractData</stp>
        <stp>CLEF32</stp>
        <stp>NetLastTrade</stp>
        <stp/>
        <stp>T</stp>
        <tr r="G71" s="1"/>
      </tp>
      <tp t="s">
        <v/>
        <stp/>
        <stp>ContractData</stp>
        <stp>CLEF33</stp>
        <stp>NetLastTrade</stp>
        <stp/>
        <stp>T</stp>
        <tr r="G83" s="1"/>
      </tp>
      <tp>
        <v>0.17000000000000171</v>
        <stp/>
        <stp>ContractData</stp>
        <stp>CLEF28</stp>
        <stp>NetLastTrade</stp>
        <stp/>
        <stp>T</stp>
        <tr r="G23" s="1"/>
      </tp>
      <tp t="s">
        <v/>
        <stp/>
        <stp>ContractData</stp>
        <stp>CLEF29</stp>
        <stp>NetLastTrade</stp>
        <stp/>
        <stp>T</stp>
        <tr r="G35" s="1"/>
      </tp>
      <tp>
        <v>2.2200000000000131</v>
        <stp/>
        <stp>ContractData</stp>
        <stp>CLEF27</stp>
        <stp>NetLastTrade</stp>
        <stp/>
        <stp>T</stp>
        <tr r="J3" s="2"/>
        <tr r="G11" s="1"/>
      </tp>
      <tp>
        <v>5.4399999999999782E-2</v>
        <stp/>
        <stp>ContractData</stp>
        <stp>RBEF27</stp>
        <stp>NetLastTrade</stp>
        <stp/>
        <stp>T</stp>
        <tr r="G11" s="5"/>
      </tp>
      <tp t="s">
        <v/>
        <stp/>
        <stp>ContractData</stp>
        <stp>RBEF28</stp>
        <stp>NetLastTrade</stp>
        <stp/>
        <stp>T</stp>
        <tr r="G23" s="5"/>
      </tp>
      <tp t="s">
        <v/>
        <stp/>
        <stp>ContractData</stp>
        <stp>RBEF29</stp>
        <stp>NetLastTrade</stp>
        <stp/>
        <stp>T</stp>
        <tr r="G35" s="5"/>
      </tp>
      <tp t="s">
        <v/>
        <stp/>
        <stp>ContractData</stp>
        <stp>RBEF30</stp>
        <stp>NetLastTrade</stp>
        <stp/>
        <stp>T</stp>
        <tr r="G47" s="5"/>
      </tp>
      <tp>
        <v>71.3</v>
        <stp/>
        <stp>ContractData</stp>
        <stp>QOZ30</stp>
        <stp>High</stp>
        <stp/>
        <stp>T</stp>
        <tr r="L33" s="2"/>
      </tp>
      <tp t="s">
        <v/>
        <stp/>
        <stp>ContractData</stp>
        <stp>QOZ31</stp>
        <stp>High</stp>
        <stp/>
        <stp>T</stp>
        <tr r="L34" s="2"/>
        <tr r="L43" s="2"/>
      </tp>
      <tp>
        <v>72.64</v>
        <stp/>
        <stp>ContractData</stp>
        <stp>QOZ29</stp>
        <stp>High</stp>
        <stp/>
        <stp>T</stp>
        <tr r="L41" s="2"/>
      </tp>
      <tp>
        <v>81.820000000000007</v>
        <stp/>
        <stp>ContractData</stp>
        <stp>QOZ26</stp>
        <stp>High</stp>
        <stp/>
        <stp>T</stp>
        <tr r="L38" s="2"/>
      </tp>
      <tp t="s">
        <v>FEB</v>
        <stp/>
        <stp>ContractData</stp>
        <stp>RBE?10</stp>
        <stp>ContractMonth</stp>
        <stp/>
        <stp>T</stp>
        <tr r="E12" s="5"/>
      </tp>
      <tp t="s">
        <v>MAR</v>
        <stp/>
        <stp>ContractData</stp>
        <stp>RBE?11</stp>
        <stp>ContractMonth</stp>
        <stp/>
        <stp>T</stp>
        <tr r="E13" s="5"/>
      </tp>
      <tp t="s">
        <v>APR</v>
        <stp/>
        <stp>ContractData</stp>
        <stp>RBE?12</stp>
        <stp>ContractMonth</stp>
        <stp/>
        <stp>T</stp>
        <tr r="E14" s="5"/>
      </tp>
      <tp t="s">
        <v>MAY</v>
        <stp/>
        <stp>ContractData</stp>
        <stp>RBE?13</stp>
        <stp>ContractMonth</stp>
        <stp/>
        <stp>T</stp>
        <tr r="E15" s="5"/>
      </tp>
      <tp t="s">
        <v/>
        <stp/>
        <stp>ContractData</stp>
        <stp>RBEU27</stp>
        <stp>T_Settlement</stp>
        <stp/>
        <stp>T</stp>
        <tr r="J19" s="5"/>
      </tp>
      <tp>
        <v>2.0803000000000003</v>
        <stp/>
        <stp>ContractData</stp>
        <stp>RBEX27</stp>
        <stp>Y_Settlement</stp>
        <stp/>
        <stp>T</stp>
        <tr r="K21" s="5"/>
      </tp>
      <tp t="s">
        <v/>
        <stp/>
        <stp>ContractData</stp>
        <stp>RBEU26</stp>
        <stp>T_Settlement</stp>
        <stp/>
        <stp>T</stp>
        <tr r="J7" s="5"/>
      </tp>
      <tp>
        <v>2.3185000000000002</v>
        <stp/>
        <stp>ContractData</stp>
        <stp>RBEX26</stp>
        <stp>Y_Settlement</stp>
        <stp/>
        <stp>T</stp>
        <tr r="K9" s="5"/>
      </tp>
      <tp t="s">
        <v/>
        <stp/>
        <stp>ContractData</stp>
        <stp>RBEU29</stp>
        <stp>T_Settlement</stp>
        <stp/>
        <stp>T</stp>
        <tr r="J43" s="5"/>
      </tp>
      <tp>
        <v>2.0462000000000002</v>
        <stp/>
        <stp>ContractData</stp>
        <stp>RBEX29</stp>
        <stp>Y_Settlement</stp>
        <stp/>
        <stp>T</stp>
        <tr r="K45" s="5"/>
      </tp>
      <tp t="s">
        <v/>
        <stp/>
        <stp>ContractData</stp>
        <stp>RBEU28</stp>
        <stp>T_Settlement</stp>
        <stp/>
        <stp>T</stp>
        <tr r="J31" s="5"/>
      </tp>
      <tp>
        <v>2.0510999999999999</v>
        <stp/>
        <stp>ContractData</stp>
        <stp>RBEX28</stp>
        <stp>Y_Settlement</stp>
        <stp/>
        <stp>T</stp>
        <tr r="K33" s="5"/>
      </tp>
      <tp t="s">
        <v>JUN</v>
        <stp/>
        <stp>ContractData</stp>
        <stp>RBE?14</stp>
        <stp>ContractMonth</stp>
        <stp/>
        <stp>T</stp>
        <tr r="E16" s="5"/>
      </tp>
      <tp t="s">
        <v>JUL</v>
        <stp/>
        <stp>ContractData</stp>
        <stp>RBE?15</stp>
        <stp>ContractMonth</stp>
        <stp/>
        <stp>T</stp>
        <tr r="E17" s="5"/>
      </tp>
      <tp t="s">
        <v>AUG</v>
        <stp/>
        <stp>ContractData</stp>
        <stp>RBE?16</stp>
        <stp>ContractMonth</stp>
        <stp/>
        <stp>T</stp>
        <tr r="E18" s="5"/>
      </tp>
      <tp t="s">
        <v>SEP</v>
        <stp/>
        <stp>ContractData</stp>
        <stp>RBE?17</stp>
        <stp>ContractMonth</stp>
        <stp/>
        <stp>T</stp>
        <tr r="E19" s="5"/>
      </tp>
      <tp t="s">
        <v>OCT</v>
        <stp/>
        <stp>ContractData</stp>
        <stp>RBE?18</stp>
        <stp>ContractMonth</stp>
        <stp/>
        <stp>T</stp>
        <tr r="E20" s="5"/>
      </tp>
      <tp t="s">
        <v>NOV</v>
        <stp/>
        <stp>ContractData</stp>
        <stp>RBE?19</stp>
        <stp>ContractMonth</stp>
        <stp/>
        <stp>T</stp>
        <tr r="E21" s="5"/>
      </tp>
      <tp t="s">
        <v/>
        <stp/>
        <stp>ContractData</stp>
        <stp>CLEU29</stp>
        <stp>T_Settlement</stp>
        <stp/>
        <stp>T</stp>
        <tr r="J43" s="1"/>
      </tp>
      <tp>
        <v>65.540000000000006</v>
        <stp/>
        <stp>ContractData</stp>
        <stp>CLEX29</stp>
        <stp>Y_Settlement</stp>
        <stp/>
        <stp>T</stp>
        <tr r="K45" s="1"/>
      </tp>
      <tp t="s">
        <v/>
        <stp/>
        <stp>ContractData</stp>
        <stp>CLEU28</stp>
        <stp>T_Settlement</stp>
        <stp/>
        <stp>T</stp>
        <tr r="J31" s="1"/>
      </tp>
      <tp>
        <v>67.36</v>
        <stp/>
        <stp>ContractData</stp>
        <stp>CLEX28</stp>
        <stp>Y_Settlement</stp>
        <stp/>
        <stp>T</stp>
        <tr r="K33" s="1"/>
      </tp>
      <tp t="s">
        <v/>
        <stp/>
        <stp>ContractData</stp>
        <stp>CLEU27</stp>
        <stp>T_Settlement</stp>
        <stp/>
        <stp>T</stp>
        <tr r="J19" s="1"/>
      </tp>
      <tp>
        <v>69.25</v>
        <stp/>
        <stp>ContractData</stp>
        <stp>CLEX27</stp>
        <stp>Y_Settlement</stp>
        <stp/>
        <stp>T</stp>
        <tr r="K21" s="1"/>
      </tp>
      <tp t="s">
        <v/>
        <stp/>
        <stp>ContractData</stp>
        <stp>CLEU26</stp>
        <stp>T_Settlement</stp>
        <stp/>
        <stp>T</stp>
        <tr r="J7" s="1"/>
      </tp>
      <tp>
        <v>73.5</v>
        <stp/>
        <stp>ContractData</stp>
        <stp>CLEX26</stp>
        <stp>Y_Settlement</stp>
        <stp/>
        <stp>T</stp>
        <tr r="K9" s="1"/>
      </tp>
      <tp t="s">
        <v/>
        <stp/>
        <stp>ContractData</stp>
        <stp>CLEU31</stp>
        <stp>T_Settlement</stp>
        <stp/>
        <stp>T</stp>
        <tr r="J67" s="1"/>
      </tp>
      <tp>
        <v>61.75</v>
        <stp/>
        <stp>ContractData</stp>
        <stp>CLEX31</stp>
        <stp>Y_Settlement</stp>
        <stp/>
        <stp>T</stp>
        <tr r="K69" s="1"/>
      </tp>
      <tp t="s">
        <v/>
        <stp/>
        <stp>ContractData</stp>
        <stp>CLEU30</stp>
        <stp>T_Settlement</stp>
        <stp/>
        <stp>T</stp>
        <tr r="J55" s="1"/>
      </tp>
      <tp>
        <v>63.71</v>
        <stp/>
        <stp>ContractData</stp>
        <stp>CLEX30</stp>
        <stp>Y_Settlement</stp>
        <stp/>
        <stp>T</stp>
        <tr r="K57" s="1"/>
      </tp>
      <tp t="s">
        <v/>
        <stp/>
        <stp>ContractData</stp>
        <stp>CLEU33</stp>
        <stp>T_Settlement</stp>
        <stp/>
        <stp>T</stp>
        <tr r="J91" s="1"/>
      </tp>
      <tp>
        <v>57.89</v>
        <stp/>
        <stp>ContractData</stp>
        <stp>CLEX33</stp>
        <stp>Y_Settlement</stp>
        <stp/>
        <stp>T</stp>
        <tr r="K93" s="1"/>
      </tp>
      <tp t="s">
        <v/>
        <stp/>
        <stp>ContractData</stp>
        <stp>CLEU32</stp>
        <stp>T_Settlement</stp>
        <stp/>
        <stp>T</stp>
        <tr r="J79" s="1"/>
      </tp>
      <tp>
        <v>59.82</v>
        <stp/>
        <stp>ContractData</stp>
        <stp>CLEX32</stp>
        <stp>Y_Settlement</stp>
        <stp/>
        <stp>T</stp>
        <tr r="K81" s="1"/>
      </tp>
      <tp t="s">
        <v/>
        <stp/>
        <stp>ContractData</stp>
        <stp>CLEU35</stp>
        <stp>T_Settlement</stp>
        <stp/>
        <stp>T</stp>
        <tr r="J115" s="1"/>
      </tp>
      <tp>
        <v>54.22</v>
        <stp/>
        <stp>ContractData</stp>
        <stp>CLEX35</stp>
        <stp>Y_Settlement</stp>
        <stp/>
        <stp>T</stp>
        <tr r="K117" s="1"/>
      </tp>
      <tp t="s">
        <v/>
        <stp/>
        <stp>ContractData</stp>
        <stp>CLEU34</stp>
        <stp>T_Settlement</stp>
        <stp/>
        <stp>T</stp>
        <tr r="J103" s="1"/>
      </tp>
      <tp>
        <v>56.1</v>
        <stp/>
        <stp>ContractData</stp>
        <stp>CLEX34</stp>
        <stp>Y_Settlement</stp>
        <stp/>
        <stp>T</stp>
        <tr r="K105" s="1"/>
      </tp>
      <tp t="s">
        <v/>
        <stp/>
        <stp>ContractData</stp>
        <stp>CLEU36</stp>
        <stp>T_Settlement</stp>
        <stp/>
        <stp>T</stp>
        <tr r="J127" s="1"/>
      </tp>
      <tp>
        <v>52.370000000000005</v>
        <stp/>
        <stp>ContractData</stp>
        <stp>CLEX36</stp>
        <stp>Y_Settlement</stp>
        <stp/>
        <stp>T</stp>
        <tr r="K129" s="1"/>
      </tp>
      <tp t="s">
        <v/>
        <stp/>
        <stp>ContractData</stp>
        <stp>HOEU28</stp>
        <stp>T_Settlement</stp>
        <stp/>
        <stp>T</stp>
        <tr r="J31" s="4"/>
      </tp>
      <tp>
        <v>2.4199000000000002</v>
        <stp/>
        <stp>ContractData</stp>
        <stp>HOEX28</stp>
        <stp>Y_Settlement</stp>
        <stp/>
        <stp>T</stp>
        <tr r="K33" s="4"/>
      </tp>
      <tp t="s">
        <v/>
        <stp/>
        <stp>ContractData</stp>
        <stp>HOEU29</stp>
        <stp>T_Settlement</stp>
        <stp/>
        <stp>T</stp>
        <tr r="J43" s="4"/>
      </tp>
      <tp>
        <v>2.3973</v>
        <stp/>
        <stp>ContractData</stp>
        <stp>HOEX29</stp>
        <stp>Y_Settlement</stp>
        <stp/>
        <stp>T</stp>
        <tr r="K45" s="4"/>
      </tp>
      <tp t="s">
        <v/>
        <stp/>
        <stp>ContractData</stp>
        <stp>HOEU26</stp>
        <stp>T_Settlement</stp>
        <stp/>
        <stp>T</stp>
        <tr r="J7" s="4"/>
      </tp>
      <tp>
        <v>2.9253</v>
        <stp/>
        <stp>ContractData</stp>
        <stp>HOEX26</stp>
        <stp>Y_Settlement</stp>
        <stp/>
        <stp>T</stp>
        <tr r="K9" s="4"/>
      </tp>
      <tp t="s">
        <v/>
        <stp/>
        <stp>ContractData</stp>
        <stp>HOEU27</stp>
        <stp>T_Settlement</stp>
        <stp/>
        <stp>T</stp>
        <tr r="J19" s="4"/>
      </tp>
      <tp>
        <v>2.5292000000000003</v>
        <stp/>
        <stp>ContractData</stp>
        <stp>HOEX27</stp>
        <stp>Y_Settlement</stp>
        <stp/>
        <stp>T</stp>
        <tr r="K21" s="4"/>
      </tp>
      <tp t="s">
        <v/>
        <stp/>
        <stp>ContractData</stp>
        <stp>NGEU32</stp>
        <stp>T_Settlement</stp>
        <stp/>
        <stp>T</stp>
        <tr r="J79" s="7"/>
      </tp>
      <tp>
        <v>3.581</v>
        <stp/>
        <stp>ContractData</stp>
        <stp>NGEX32</stp>
        <stp>Y_Settlement</stp>
        <stp/>
        <stp>T</stp>
        <tr r="K81" s="7"/>
      </tp>
      <tp t="s">
        <v/>
        <stp/>
        <stp>ContractData</stp>
        <stp>NGEU33</stp>
        <stp>T_Settlement</stp>
        <stp/>
        <stp>T</stp>
        <tr r="J91" s="7"/>
      </tp>
      <tp>
        <v>3.597</v>
        <stp/>
        <stp>ContractData</stp>
        <stp>NGEX33</stp>
        <stp>Y_Settlement</stp>
        <stp/>
        <stp>T</stp>
        <tr r="K93" s="7"/>
      </tp>
      <tp t="s">
        <v/>
        <stp/>
        <stp>ContractData</stp>
        <stp>NGEU30</stp>
        <stp>T_Settlement</stp>
        <stp/>
        <stp>T</stp>
        <tr r="J55" s="7"/>
      </tp>
      <tp>
        <v>3.7080000000000002</v>
        <stp/>
        <stp>ContractData</stp>
        <stp>NGEX30</stp>
        <stp>Y_Settlement</stp>
        <stp/>
        <stp>T</stp>
        <tr r="K57" s="7"/>
      </tp>
      <tp t="s">
        <v/>
        <stp/>
        <stp>ContractData</stp>
        <stp>NGEU31</stp>
        <stp>T_Settlement</stp>
        <stp/>
        <stp>T</stp>
        <tr r="J67" s="7"/>
      </tp>
      <tp>
        <v>3.7070000000000003</v>
        <stp/>
        <stp>ContractData</stp>
        <stp>NGEX31</stp>
        <stp>Y_Settlement</stp>
        <stp/>
        <stp>T</stp>
        <tr r="K69" s="7"/>
      </tp>
      <tp t="s">
        <v/>
        <stp/>
        <stp>ContractData</stp>
        <stp>NGEU36</stp>
        <stp>T_Settlement</stp>
        <stp/>
        <stp>T</stp>
        <tr r="J127" s="7"/>
      </tp>
      <tp>
        <v>3.6910000000000003</v>
        <stp/>
        <stp>ContractData</stp>
        <stp>NGEX36</stp>
        <stp>Y_Settlement</stp>
        <stp/>
        <stp>T</stp>
        <tr r="K129" s="7"/>
      </tp>
      <tp t="s">
        <v/>
        <stp/>
        <stp>ContractData</stp>
        <stp>NGEU37</stp>
        <stp>T_Settlement</stp>
        <stp/>
        <stp>T</stp>
        <tr r="J139" s="7"/>
      </tp>
      <tp>
        <v>3.79</v>
        <stp/>
        <stp>ContractData</stp>
        <stp>NGEX37</stp>
        <stp>Y_Settlement</stp>
        <stp/>
        <stp>T</stp>
        <tr r="K141" s="7"/>
      </tp>
      <tp t="s">
        <v/>
        <stp/>
        <stp>ContractData</stp>
        <stp>NGEU34</stp>
        <stp>T_Settlement</stp>
        <stp/>
        <stp>T</stp>
        <tr r="J103" s="7"/>
      </tp>
      <tp>
        <v>3.653</v>
        <stp/>
        <stp>ContractData</stp>
        <stp>NGEX34</stp>
        <stp>Y_Settlement</stp>
        <stp/>
        <stp>T</stp>
        <tr r="K105" s="7"/>
      </tp>
      <tp t="s">
        <v/>
        <stp/>
        <stp>ContractData</stp>
        <stp>NGEU35</stp>
        <stp>T_Settlement</stp>
        <stp/>
        <stp>T</stp>
        <tr r="J115" s="7"/>
      </tp>
      <tp>
        <v>3.5720000000000001</v>
        <stp/>
        <stp>ContractData</stp>
        <stp>NGEX35</stp>
        <stp>Y_Settlement</stp>
        <stp/>
        <stp>T</stp>
        <tr r="K117" s="7"/>
      </tp>
      <tp t="s">
        <v/>
        <stp/>
        <stp>ContractData</stp>
        <stp>NGEU38</stp>
        <stp>T_Settlement</stp>
        <stp/>
        <stp>T</stp>
        <tr r="J151" s="7"/>
      </tp>
      <tp>
        <v>3.931</v>
        <stp/>
        <stp>ContractData</stp>
        <stp>NGEX38</stp>
        <stp>Y_Settlement</stp>
        <stp/>
        <stp>T</stp>
        <tr r="K153" s="7"/>
      </tp>
      <tp t="s">
        <v/>
        <stp/>
        <stp>ContractData</stp>
        <stp>NGEU26</stp>
        <stp>T_Settlement</stp>
        <stp/>
        <stp>T</stp>
        <tr r="J7" s="7"/>
      </tp>
      <tp>
        <v>3.5060000000000002</v>
        <stp/>
        <stp>ContractData</stp>
        <stp>NGEX26</stp>
        <stp>Y_Settlement</stp>
        <stp/>
        <stp>T</stp>
        <tr r="K9" s="7"/>
      </tp>
      <tp t="s">
        <v/>
        <stp/>
        <stp>ContractData</stp>
        <stp>NGEU27</stp>
        <stp>T_Settlement</stp>
        <stp/>
        <stp>T</stp>
        <tr r="J19" s="7"/>
      </tp>
      <tp>
        <v>3.7549999999999999</v>
        <stp/>
        <stp>ContractData</stp>
        <stp>NGEX27</stp>
        <stp>Y_Settlement</stp>
        <stp/>
        <stp>T</stp>
        <tr r="K21" s="7"/>
      </tp>
      <tp t="s">
        <v/>
        <stp/>
        <stp>ContractData</stp>
        <stp>NGEU28</stp>
        <stp>T_Settlement</stp>
        <stp/>
        <stp>T</stp>
        <tr r="J31" s="7"/>
      </tp>
      <tp>
        <v>3.851</v>
        <stp/>
        <stp>ContractData</stp>
        <stp>NGEX28</stp>
        <stp>Y_Settlement</stp>
        <stp/>
        <stp>T</stp>
        <tr r="K33" s="7"/>
      </tp>
      <tp t="s">
        <v/>
        <stp/>
        <stp>ContractData</stp>
        <stp>NGEU29</stp>
        <stp>T_Settlement</stp>
        <stp/>
        <stp>T</stp>
        <tr r="J43" s="7"/>
      </tp>
      <tp>
        <v>3.786</v>
        <stp/>
        <stp>ContractData</stp>
        <stp>NGEX29</stp>
        <stp>Y_Settlement</stp>
        <stp/>
        <stp>T</stp>
        <tr r="K45" s="7"/>
      </tp>
      <tp t="s">
        <v/>
        <stp/>
        <stp>ContractData</stp>
        <stp>QON31</stp>
        <stp>NetLastTrade</stp>
        <stp/>
        <stp>T</stp>
        <tr r="G64" s="3"/>
      </tp>
      <tp t="s">
        <v/>
        <stp/>
        <stp>ContractData</stp>
        <stp>QON30</stp>
        <stp>NetLastTrade</stp>
        <stp/>
        <stp>T</stp>
        <tr r="G52" s="3"/>
      </tp>
      <tp t="s">
        <v/>
        <stp/>
        <stp>ContractData</stp>
        <stp>QON32</stp>
        <stp>NetLastTrade</stp>
        <stp/>
        <stp>T</stp>
        <tr r="G76" s="3"/>
      </tp>
      <tp t="s">
        <v/>
        <stp/>
        <stp>ContractData</stp>
        <stp>QON29</stp>
        <stp>NetLastTrade</stp>
        <stp/>
        <stp>T</stp>
        <tr r="G40" s="3"/>
      </tp>
      <tp t="s">
        <v/>
        <stp/>
        <stp>ContractData</stp>
        <stp>QON28</stp>
        <stp>NetLastTrade</stp>
        <stp/>
        <stp>T</stp>
        <tr r="G28" s="3"/>
      </tp>
      <tp>
        <v>0.10000000000000853</v>
        <stp/>
        <stp>ContractData</stp>
        <stp>QON27</stp>
        <stp>NetLastTrade</stp>
        <stp/>
        <stp>T</stp>
        <tr r="G16" s="3"/>
      </tp>
      <tp>
        <v>3.75</v>
        <stp/>
        <stp>ContractData</stp>
        <stp>QON26</stp>
        <stp>NetLastTrade</stp>
        <stp/>
        <stp>T</stp>
        <tr r="G4" s="3"/>
      </tp>
      <tp t="s">
        <v/>
        <stp/>
        <stp>ContractData</stp>
        <stp>NGEV31</stp>
        <stp>Open</stp>
        <stp/>
        <stp>T</stp>
        <tr r="Y50" s="2"/>
      </tp>
      <tp>
        <v>3.2610000000000001</v>
        <stp/>
        <stp>ContractData</stp>
        <stp>NGEV26</stp>
        <stp>Open</stp>
        <stp/>
        <stp>T</stp>
        <tr r="Y45" s="2"/>
      </tp>
      <tp>
        <v>3.4990000000000001</v>
        <stp/>
        <stp>ContractData</stp>
        <stp>NGEV27</stp>
        <stp>Open</stp>
        <stp/>
        <stp>T</stp>
        <tr r="Y46" s="2"/>
      </tp>
      <tp t="s">
        <v/>
        <stp/>
        <stp>ContractData</stp>
        <stp>CLEV27</stp>
        <stp>Open</stp>
        <stp/>
        <stp>T</stp>
        <tr r="K16" s="2"/>
      </tp>
      <tp t="s">
        <v/>
        <stp/>
        <stp>ContractData</stp>
        <stp>NGEQ28</stp>
        <stp>High</stp>
        <stp/>
        <stp>T</stp>
        <tr r="Z47" s="2"/>
      </tp>
      <tp t="s">
        <v/>
        <stp/>
        <stp>ContractData</stp>
        <stp>NGEQ30</stp>
        <stp>High</stp>
        <stp/>
        <stp>T</stp>
        <tr r="Z34" s="2"/>
      </tp>
      <tp>
        <v>2.5</v>
        <stp/>
        <stp>ContractData</stp>
        <stp>RBEV26</stp>
        <stp>Open</stp>
        <stp/>
        <stp>T</stp>
        <tr r="Y23" s="2"/>
      </tp>
      <tp t="s">
        <v/>
        <stp/>
        <stp>ContractData</stp>
        <stp>QOQ31</stp>
        <stp>NetLastTrade</stp>
        <stp/>
        <stp>T</stp>
        <tr r="G65" s="3"/>
      </tp>
      <tp t="s">
        <v/>
        <stp/>
        <stp>ContractData</stp>
        <stp>QOQ30</stp>
        <stp>NetLastTrade</stp>
        <stp/>
        <stp>T</stp>
        <tr r="G53" s="3"/>
      </tp>
      <tp t="s">
        <v/>
        <stp/>
        <stp>ContractData</stp>
        <stp>QOQ32</stp>
        <stp>NetLastTrade</stp>
        <stp/>
        <stp>T</stp>
        <tr r="G77" s="3"/>
      </tp>
      <tp t="s">
        <v/>
        <stp/>
        <stp>ContractData</stp>
        <stp>QOQ29</stp>
        <stp>NetLastTrade</stp>
        <stp/>
        <stp>T</stp>
        <tr r="G41" s="3"/>
      </tp>
      <tp t="s">
        <v/>
        <stp/>
        <stp>ContractData</stp>
        <stp>QOQ28</stp>
        <stp>NetLastTrade</stp>
        <stp/>
        <stp>T</stp>
        <tr r="G29" s="3"/>
      </tp>
      <tp>
        <v>-0.18000000000000682</v>
        <stp/>
        <stp>ContractData</stp>
        <stp>QOQ27</stp>
        <stp>NetLastTrade</stp>
        <stp/>
        <stp>T</stp>
        <tr r="G17" s="3"/>
      </tp>
      <tp>
        <v>3.2999999999999972</v>
        <stp/>
        <stp>ContractData</stp>
        <stp>QOQ26</stp>
        <stp>NetLastTrade</stp>
        <stp/>
        <stp>T</stp>
        <tr r="G5" s="3"/>
      </tp>
      <tp t="s">
        <v>MAR</v>
        <stp/>
        <stp>ContractData</stp>
        <stp>NGE?35</stp>
        <stp>ContractMonth</stp>
        <stp/>
        <stp>T</stp>
        <tr r="E37" s="7"/>
      </tp>
      <tp t="s">
        <v>FEB</v>
        <stp/>
        <stp>ContractData</stp>
        <stp>NGE?34</stp>
        <stp>ContractMonth</stp>
        <stp/>
        <stp>T</stp>
        <tr r="E36" s="7"/>
      </tp>
      <tp t="s">
        <v>MAY</v>
        <stp/>
        <stp>ContractData</stp>
        <stp>NGE?37</stp>
        <stp>ContractMonth</stp>
        <stp/>
        <stp>T</stp>
        <tr r="E39" s="7"/>
      </tp>
      <tp>
        <v>2.0265</v>
        <stp/>
        <stp>ContractData</stp>
        <stp>RBEF30</stp>
        <stp>Y_Settlement</stp>
        <stp/>
        <stp>T</stp>
        <tr r="K47" s="5"/>
      </tp>
      <tp t="s">
        <v>APR</v>
        <stp/>
        <stp>ContractData</stp>
        <stp>NGE?36</stp>
        <stp>ContractMonth</stp>
        <stp/>
        <stp>T</stp>
        <tr r="E38" s="7"/>
      </tp>
      <tp>
        <v>2.1874000000000002</v>
        <stp/>
        <stp>ContractData</stp>
        <stp>RBEF27</stp>
        <stp>Y_Settlement</stp>
        <stp/>
        <stp>T</stp>
        <tr r="K11" s="5"/>
      </tp>
      <tp t="s">
        <v/>
        <stp/>
        <stp>ContractData</stp>
        <stp>RBEK27</stp>
        <stp>T_Settlement</stp>
        <stp/>
        <stp>T</stp>
        <tr r="U17" s="2"/>
        <tr r="J15" s="5"/>
      </tp>
      <tp t="s">
        <v/>
        <stp/>
        <stp>ContractData</stp>
        <stp>RBEK26</stp>
        <stp>T_Settlement</stp>
        <stp/>
        <stp>T</stp>
        <tr r="U16" s="2"/>
        <tr r="J3" s="5"/>
      </tp>
      <tp>
        <v>2.0289000000000001</v>
        <stp/>
        <stp>ContractData</stp>
        <stp>RBEF29</stp>
        <stp>Y_Settlement</stp>
        <stp/>
        <stp>T</stp>
        <tr r="K35" s="5"/>
      </tp>
      <tp t="s">
        <v/>
        <stp/>
        <stp>ContractData</stp>
        <stp>RBEK29</stp>
        <stp>T_Settlement</stp>
        <stp/>
        <stp>T</stp>
        <tr r="J39" s="5"/>
      </tp>
      <tp>
        <v>2.0519000000000003</v>
        <stp/>
        <stp>ContractData</stp>
        <stp>RBEF28</stp>
        <stp>Y_Settlement</stp>
        <stp/>
        <stp>T</stp>
        <tr r="K23" s="5"/>
      </tp>
      <tp t="s">
        <v/>
        <stp/>
        <stp>ContractData</stp>
        <stp>RBEK28</stp>
        <stp>T_Settlement</stp>
        <stp/>
        <stp>T</stp>
        <tr r="J27" s="5"/>
      </tp>
      <tp t="s">
        <v>NOV</v>
        <stp/>
        <stp>ContractData</stp>
        <stp>NGE?31</stp>
        <stp>ContractMonth</stp>
        <stp/>
        <stp>T</stp>
        <tr r="E33" s="7"/>
      </tp>
      <tp t="s">
        <v>OCT</v>
        <stp/>
        <stp>ContractData</stp>
        <stp>NGE?30</stp>
        <stp>ContractMonth</stp>
        <stp/>
        <stp>T</stp>
        <tr r="E32" s="7"/>
      </tp>
      <tp t="s">
        <v>JAN</v>
        <stp/>
        <stp>ContractData</stp>
        <stp>NGE?33</stp>
        <stp>ContractMonth</stp>
        <stp/>
        <stp>T</stp>
        <tr r="E35" s="7"/>
      </tp>
      <tp t="s">
        <v>DEC</v>
        <stp/>
        <stp>ContractData</stp>
        <stp>NGE?32</stp>
        <stp>ContractMonth</stp>
        <stp/>
        <stp>T</stp>
        <tr r="E34" s="7"/>
      </tp>
      <tp t="s">
        <v>JUL</v>
        <stp/>
        <stp>ContractData</stp>
        <stp>NGE?39</stp>
        <stp>ContractMonth</stp>
        <stp/>
        <stp>T</stp>
        <tr r="E41" s="7"/>
      </tp>
      <tp t="s">
        <v>JUN</v>
        <stp/>
        <stp>ContractData</stp>
        <stp>NGE?38</stp>
        <stp>ContractMonth</stp>
        <stp/>
        <stp>T</stp>
        <tr r="E40" s="7"/>
      </tp>
      <tp>
        <v>67.070000000000007</v>
        <stp/>
        <stp>ContractData</stp>
        <stp>CLEF29</stp>
        <stp>Y_Settlement</stp>
        <stp/>
        <stp>T</stp>
        <tr r="K35" s="1"/>
      </tp>
      <tp t="s">
        <v/>
        <stp/>
        <stp>ContractData</stp>
        <stp>CLEK29</stp>
        <stp>T_Settlement</stp>
        <stp/>
        <stp>T</stp>
        <tr r="J39" s="1"/>
      </tp>
      <tp>
        <v>68.86</v>
        <stp/>
        <stp>ContractData</stp>
        <stp>CLEF28</stp>
        <stp>Y_Settlement</stp>
        <stp/>
        <stp>T</stp>
        <tr r="K23" s="1"/>
      </tp>
      <tp t="s">
        <v/>
        <stp/>
        <stp>ContractData</stp>
        <stp>CLEK28</stp>
        <stp>T_Settlement</stp>
        <stp/>
        <stp>T</stp>
        <tr r="J27" s="1"/>
      </tp>
      <tp>
        <v>71.989999999999995</v>
        <stp/>
        <stp>ContractData</stp>
        <stp>CLEF27</stp>
        <stp>Y_Settlement</stp>
        <stp/>
        <stp>T</stp>
        <tr r="K11" s="1"/>
      </tp>
      <tp t="s">
        <v/>
        <stp/>
        <stp>ContractData</stp>
        <stp>CLEK27</stp>
        <stp>T_Settlement</stp>
        <stp/>
        <stp>T</stp>
        <tr r="J15" s="1"/>
      </tp>
      <tp t="s">
        <v/>
        <stp/>
        <stp>ContractData</stp>
        <stp>CLEK26</stp>
        <stp>T_Settlement</stp>
        <stp/>
        <stp>T</stp>
        <tr r="G2" s="2"/>
        <tr r="J3" s="1"/>
      </tp>
      <tp>
        <v>63.29</v>
        <stp/>
        <stp>ContractData</stp>
        <stp>CLEF31</stp>
        <stp>Y_Settlement</stp>
        <stp/>
        <stp>T</stp>
        <tr r="K59" s="1"/>
      </tp>
      <tp t="s">
        <v/>
        <stp/>
        <stp>ContractData</stp>
        <stp>CLEK31</stp>
        <stp>T_Settlement</stp>
        <stp/>
        <stp>T</stp>
        <tr r="J63" s="1"/>
      </tp>
      <tp>
        <v>65.27</v>
        <stp/>
        <stp>ContractData</stp>
        <stp>CLEF30</stp>
        <stp>Y_Settlement</stp>
        <stp/>
        <stp>T</stp>
        <tr r="K47" s="1"/>
      </tp>
      <tp t="s">
        <v/>
        <stp/>
        <stp>ContractData</stp>
        <stp>CLEK30</stp>
        <stp>T_Settlement</stp>
        <stp/>
        <stp>T</stp>
        <tr r="J51" s="1"/>
      </tp>
      <tp>
        <v>59.5</v>
        <stp/>
        <stp>ContractData</stp>
        <stp>CLEF33</stp>
        <stp>Y_Settlement</stp>
        <stp/>
        <stp>T</stp>
        <tr r="K83" s="1"/>
      </tp>
      <tp t="s">
        <v/>
        <stp/>
        <stp>ContractData</stp>
        <stp>CLEK33</stp>
        <stp>T_Settlement</stp>
        <stp/>
        <stp>T</stp>
        <tr r="J87" s="1"/>
      </tp>
      <tp>
        <v>61.38</v>
        <stp/>
        <stp>ContractData</stp>
        <stp>CLEF32</stp>
        <stp>Y_Settlement</stp>
        <stp/>
        <stp>T</stp>
        <tr r="K71" s="1"/>
      </tp>
      <tp t="s">
        <v/>
        <stp/>
        <stp>ContractData</stp>
        <stp>CLEK32</stp>
        <stp>T_Settlement</stp>
        <stp/>
        <stp>T</stp>
        <tr r="J75" s="1"/>
      </tp>
      <tp>
        <v>55.76</v>
        <stp/>
        <stp>ContractData</stp>
        <stp>CLEF35</stp>
        <stp>Y_Settlement</stp>
        <stp/>
        <stp>T</stp>
        <tr r="K107" s="1"/>
      </tp>
      <tp t="s">
        <v/>
        <stp/>
        <stp>ContractData</stp>
        <stp>CLEK35</stp>
        <stp>T_Settlement</stp>
        <stp/>
        <stp>T</stp>
        <tr r="J111" s="1"/>
      </tp>
      <tp>
        <v>57.64</v>
        <stp/>
        <stp>ContractData</stp>
        <stp>CLEF34</stp>
        <stp>Y_Settlement</stp>
        <stp/>
        <stp>T</stp>
        <tr r="K95" s="1"/>
      </tp>
      <tp t="s">
        <v/>
        <stp/>
        <stp>ContractData</stp>
        <stp>CLEK34</stp>
        <stp>T_Settlement</stp>
        <stp/>
        <stp>T</stp>
        <tr r="J99" s="1"/>
      </tp>
      <tp>
        <v>52.06</v>
        <stp/>
        <stp>ContractData</stp>
        <stp>CLEF37</stp>
        <stp>Y_Settlement</stp>
        <stp/>
        <stp>T</stp>
        <tr r="K131" s="1"/>
      </tp>
      <tp>
        <v>53.89</v>
        <stp/>
        <stp>ContractData</stp>
        <stp>CLEF36</stp>
        <stp>Y_Settlement</stp>
        <stp/>
        <stp>T</stp>
        <tr r="K119" s="1"/>
      </tp>
      <tp t="s">
        <v/>
        <stp/>
        <stp>ContractData</stp>
        <stp>CLEK36</stp>
        <stp>T_Settlement</stp>
        <stp/>
        <stp>T</stp>
        <tr r="J123" s="1"/>
      </tp>
      <tp>
        <v>2.3948</v>
        <stp/>
        <stp>ContractData</stp>
        <stp>HOEF30</stp>
        <stp>Y_Settlement</stp>
        <stp/>
        <stp>T</stp>
        <tr r="K47" s="4"/>
      </tp>
      <tp>
        <v>2.5016000000000003</v>
        <stp/>
        <stp>ContractData</stp>
        <stp>HOEF28</stp>
        <stp>Y_Settlement</stp>
        <stp/>
        <stp>T</stp>
        <tr r="K23" s="4"/>
      </tp>
      <tp t="s">
        <v/>
        <stp/>
        <stp>ContractData</stp>
        <stp>HOEK28</stp>
        <stp>T_Settlement</stp>
        <stp/>
        <stp>T</stp>
        <tr r="J27" s="4"/>
      </tp>
      <tp>
        <v>2.4138000000000002</v>
        <stp/>
        <stp>ContractData</stp>
        <stp>HOEF29</stp>
        <stp>Y_Settlement</stp>
        <stp/>
        <stp>T</stp>
        <tr r="K35" s="4"/>
      </tp>
      <tp t="s">
        <v/>
        <stp/>
        <stp>ContractData</stp>
        <stp>HOEK29</stp>
        <stp>T_Settlement</stp>
        <stp/>
        <stp>T</stp>
        <tr r="J39" s="4"/>
      </tp>
      <tp t="s">
        <v/>
        <stp/>
        <stp>ContractData</stp>
        <stp>HOEK26</stp>
        <stp>T_Settlement</stp>
        <stp/>
        <stp>T</stp>
        <tr r="U2" s="2"/>
        <tr r="J3" s="4"/>
      </tp>
      <tp>
        <v>2.8137000000000003</v>
        <stp/>
        <stp>ContractData</stp>
        <stp>HOEF27</stp>
        <stp>Y_Settlement</stp>
        <stp/>
        <stp>T</stp>
        <tr r="K11" s="4"/>
      </tp>
      <tp t="s">
        <v/>
        <stp/>
        <stp>ContractData</stp>
        <stp>HOEK27</stp>
        <stp>T_Settlement</stp>
        <stp/>
        <stp>T</stp>
        <tr r="J15" s="4"/>
      </tp>
      <tp>
        <v>4.617</v>
        <stp/>
        <stp>ContractData</stp>
        <stp>NGEF32</stp>
        <stp>Y_Settlement</stp>
        <stp/>
        <stp>T</stp>
        <tr r="K71" s="7"/>
      </tp>
      <tp t="s">
        <v/>
        <stp/>
        <stp>ContractData</stp>
        <stp>NGEK32</stp>
        <stp>T_Settlement</stp>
        <stp/>
        <stp>T</stp>
        <tr r="J75" s="7"/>
      </tp>
      <tp>
        <v>4.3109999999999999</v>
        <stp/>
        <stp>ContractData</stp>
        <stp>NGEF33</stp>
        <stp>Y_Settlement</stp>
        <stp/>
        <stp>T</stp>
        <tr r="K83" s="7"/>
      </tp>
      <tp t="s">
        <v/>
        <stp/>
        <stp>ContractData</stp>
        <stp>NGEK33</stp>
        <stp>T_Settlement</stp>
        <stp/>
        <stp>T</stp>
        <tr r="J87" s="7"/>
      </tp>
      <tp>
        <v>4.7380000000000004</v>
        <stp/>
        <stp>ContractData</stp>
        <stp>NGEF30</stp>
        <stp>Y_Settlement</stp>
        <stp/>
        <stp>T</stp>
        <tr r="K47" s="7"/>
      </tp>
      <tp t="s">
        <v/>
        <stp/>
        <stp>ContractData</stp>
        <stp>NGEK30</stp>
        <stp>T_Settlement</stp>
        <stp/>
        <stp>T</stp>
        <tr r="J51" s="7"/>
      </tp>
      <tp>
        <v>4.5709999999999997</v>
        <stp/>
        <stp>ContractData</stp>
        <stp>NGEF31</stp>
        <stp>Y_Settlement</stp>
        <stp/>
        <stp>T</stp>
        <tr r="K59" s="7"/>
      </tp>
      <tp t="s">
        <v/>
        <stp/>
        <stp>ContractData</stp>
        <stp>NGEK31</stp>
        <stp>T_Settlement</stp>
        <stp/>
        <stp>T</stp>
        <tr r="U35" s="2"/>
        <tr r="J63" s="7"/>
      </tp>
      <tp>
        <v>4.1520000000000001</v>
        <stp/>
        <stp>ContractData</stp>
        <stp>NGEF36</stp>
        <stp>Y_Settlement</stp>
        <stp/>
        <stp>T</stp>
        <tr r="K119" s="7"/>
      </tp>
      <tp t="s">
        <v/>
        <stp/>
        <stp>ContractData</stp>
        <stp>NGEK36</stp>
        <stp>T_Settlement</stp>
        <stp/>
        <stp>T</stp>
        <tr r="J123" s="7"/>
      </tp>
      <tp>
        <v>4.1909999999999998</v>
        <stp/>
        <stp>ContractData</stp>
        <stp>NGEF37</stp>
        <stp>Y_Settlement</stp>
        <stp/>
        <stp>T</stp>
        <tr r="K131" s="7"/>
      </tp>
      <tp t="s">
        <v/>
        <stp/>
        <stp>ContractData</stp>
        <stp>NGEK37</stp>
        <stp>T_Settlement</stp>
        <stp/>
        <stp>T</stp>
        <tr r="J135" s="7"/>
      </tp>
      <tp>
        <v>4.3070000000000004</v>
        <stp/>
        <stp>ContractData</stp>
        <stp>NGEF34</stp>
        <stp>Y_Settlement</stp>
        <stp/>
        <stp>T</stp>
        <tr r="K95" s="7"/>
      </tp>
      <tp t="s">
        <v/>
        <stp/>
        <stp>ContractData</stp>
        <stp>NGEK34</stp>
        <stp>T_Settlement</stp>
        <stp/>
        <stp>T</stp>
        <tr r="J99" s="7"/>
      </tp>
      <tp>
        <v>4.2780000000000005</v>
        <stp/>
        <stp>ContractData</stp>
        <stp>NGEF35</stp>
        <stp>Y_Settlement</stp>
        <stp/>
        <stp>T</stp>
        <tr r="K107" s="7"/>
      </tp>
      <tp t="s">
        <v/>
        <stp/>
        <stp>ContractData</stp>
        <stp>NGEK35</stp>
        <stp>T_Settlement</stp>
        <stp/>
        <stp>T</stp>
        <tr r="J111" s="7"/>
      </tp>
      <tp>
        <v>4.28</v>
        <stp/>
        <stp>ContractData</stp>
        <stp>NGEF38</stp>
        <stp>Y_Settlement</stp>
        <stp/>
        <stp>T</stp>
        <tr r="K143" s="7"/>
      </tp>
      <tp t="s">
        <v/>
        <stp/>
        <stp>ContractData</stp>
        <stp>NGEK38</stp>
        <stp>T_Settlement</stp>
        <stp/>
        <stp>T</stp>
        <tr r="J147" s="7"/>
      </tp>
      <tp t="s">
        <v/>
        <stp/>
        <stp>ContractData</stp>
        <stp>NGEK26</stp>
        <stp>T_Settlement</stp>
        <stp/>
        <stp>T</stp>
        <tr r="U30" s="2"/>
        <tr r="J3" s="7"/>
      </tp>
      <tp>
        <v>4.6040000000000001</v>
        <stp/>
        <stp>ContractData</stp>
        <stp>NGEF27</stp>
        <stp>Y_Settlement</stp>
        <stp/>
        <stp>T</stp>
        <tr r="K11" s="7"/>
      </tp>
      <tp t="s">
        <v/>
        <stp/>
        <stp>ContractData</stp>
        <stp>NGEK27</stp>
        <stp>T_Settlement</stp>
        <stp/>
        <stp>T</stp>
        <tr r="J15" s="7"/>
      </tp>
      <tp>
        <v>4.7969999999999997</v>
        <stp/>
        <stp>ContractData</stp>
        <stp>NGEF28</stp>
        <stp>Y_Settlement</stp>
        <stp/>
        <stp>T</stp>
        <tr r="K23" s="7"/>
      </tp>
      <tp t="s">
        <v/>
        <stp/>
        <stp>ContractData</stp>
        <stp>NGEK28</stp>
        <stp>T_Settlement</stp>
        <stp/>
        <stp>T</stp>
        <tr r="J27" s="7"/>
      </tp>
      <tp>
        <v>4.8090000000000002</v>
        <stp/>
        <stp>ContractData</stp>
        <stp>NGEF29</stp>
        <stp>Y_Settlement</stp>
        <stp/>
        <stp>T</stp>
        <tr r="K35" s="7"/>
      </tp>
      <tp t="s">
        <v/>
        <stp/>
        <stp>ContractData</stp>
        <stp>NGEK29</stp>
        <stp>T_Settlement</stp>
        <stp/>
        <stp>T</stp>
        <tr r="U48" s="2"/>
        <tr r="J39" s="7"/>
      </tp>
      <tp t="s">
        <v>CLEM26</v>
        <stp/>
        <stp>ContractData</stp>
        <stp>CLE?2</stp>
        <stp>Symbol</stp>
        <stp/>
        <stp>T</stp>
        <tr r="C4" s="1"/>
      </tp>
      <tp t="s">
        <v>HOEF27</v>
        <stp/>
        <stp>ContractData</stp>
        <stp>HOE?9</stp>
        <stp>Symbol</stp>
        <stp/>
        <stp>T</stp>
        <tr r="C11" s="4"/>
      </tp>
      <tp>
        <v>72.91</v>
        <stp/>
        <stp>ContractData</stp>
        <stp>QOM28</stp>
        <stp>Y_Settlement</stp>
        <stp/>
        <stp>T</stp>
        <tr r="K27" s="3"/>
      </tp>
      <tp>
        <v>71.7</v>
        <stp/>
        <stp>ContractData</stp>
        <stp>QOM29</stp>
        <stp>Y_Settlement</stp>
        <stp/>
        <stp>T</stp>
        <tr r="K39" s="3"/>
      </tp>
      <tp>
        <v>90.38</v>
        <stp/>
        <stp>ContractData</stp>
        <stp>QOM26</stp>
        <stp>Y_Settlement</stp>
        <stp/>
        <stp>T</stp>
        <tr r="K3" s="3"/>
      </tp>
      <tp>
        <v>75.070000000000007</v>
        <stp/>
        <stp>ContractData</stp>
        <stp>QOM27</stp>
        <stp>Y_Settlement</stp>
        <stp/>
        <stp>T</stp>
        <tr r="K15" s="3"/>
      </tp>
      <tp>
        <v>70.58</v>
        <stp/>
        <stp>ContractData</stp>
        <stp>QOM30</stp>
        <stp>Y_Settlement</stp>
        <stp/>
        <stp>T</stp>
        <tr r="K51" s="3"/>
      </tp>
      <tp>
        <v>69.47</v>
        <stp/>
        <stp>ContractData</stp>
        <stp>QOM31</stp>
        <stp>Y_Settlement</stp>
        <stp/>
        <stp>T</stp>
        <tr r="K63" s="3"/>
      </tp>
      <tp>
        <v>68.47</v>
        <stp/>
        <stp>ContractData</stp>
        <stp>QOM32</stp>
        <stp>Y_Settlement</stp>
        <stp/>
        <stp>T</stp>
        <tr r="K75" s="3"/>
      </tp>
      <tp t="s">
        <v>MAY</v>
        <stp/>
        <stp>ContractData</stp>
        <stp>NGE?25</stp>
        <stp>ContractMonth</stp>
        <stp/>
        <stp>T</stp>
        <tr r="E27" s="7"/>
      </tp>
      <tp t="s">
        <v>APR</v>
        <stp/>
        <stp>ContractData</stp>
        <stp>NGE?24</stp>
        <stp>ContractMonth</stp>
        <stp/>
        <stp>T</stp>
        <tr r="E26" s="7"/>
      </tp>
      <tp t="s">
        <v>JUL</v>
        <stp/>
        <stp>ContractData</stp>
        <stp>NGE?27</stp>
        <stp>ContractMonth</stp>
        <stp/>
        <stp>T</stp>
        <tr r="E29" s="7"/>
      </tp>
      <tp t="s">
        <v>JUN</v>
        <stp/>
        <stp>ContractData</stp>
        <stp>NGE?26</stp>
        <stp>ContractMonth</stp>
        <stp/>
        <stp>T</stp>
        <tr r="E28" s="7"/>
      </tp>
      <tp>
        <v>2.1638999999999999</v>
        <stp/>
        <stp>ContractData</stp>
        <stp>RBEG27</stp>
        <stp>Y_Settlement</stp>
        <stp/>
        <stp>T</stp>
        <tr r="K12" s="5"/>
      </tp>
      <tp t="s">
        <v/>
        <stp/>
        <stp>ContractData</stp>
        <stp>RBEJ27</stp>
        <stp>T_Settlement</stp>
        <stp/>
        <stp>T</stp>
        <tr r="J14" s="5"/>
      </tp>
      <tp>
        <v>2.0420000000000003</v>
        <stp/>
        <stp>ContractData</stp>
        <stp>RBEG29</stp>
        <stp>Y_Settlement</stp>
        <stp/>
        <stp>T</stp>
        <tr r="K36" s="5"/>
      </tp>
      <tp t="s">
        <v/>
        <stp/>
        <stp>ContractData</stp>
        <stp>RBEJ29</stp>
        <stp>T_Settlement</stp>
        <stp/>
        <stp>T</stp>
        <tr r="J38" s="5"/>
      </tp>
      <tp>
        <v>2.0617000000000001</v>
        <stp/>
        <stp>ContractData</stp>
        <stp>RBEG28</stp>
        <stp>Y_Settlement</stp>
        <stp/>
        <stp>T</stp>
        <tr r="K24" s="5"/>
      </tp>
      <tp t="s">
        <v/>
        <stp/>
        <stp>ContractData</stp>
        <stp>RBEJ28</stp>
        <stp>T_Settlement</stp>
        <stp/>
        <stp>T</stp>
        <tr r="J26" s="5"/>
      </tp>
      <tp t="s">
        <v>JAN</v>
        <stp/>
        <stp>ContractData</stp>
        <stp>NGE?21</stp>
        <stp>ContractMonth</stp>
        <stp/>
        <stp>T</stp>
        <tr r="E23" s="7"/>
      </tp>
      <tp t="s">
        <v>DEC</v>
        <stp/>
        <stp>ContractData</stp>
        <stp>NGE?20</stp>
        <stp>ContractMonth</stp>
        <stp/>
        <stp>T</stp>
        <tr r="E22" s="7"/>
      </tp>
      <tp t="s">
        <v>MAR</v>
        <stp/>
        <stp>ContractData</stp>
        <stp>NGE?23</stp>
        <stp>ContractMonth</stp>
        <stp/>
        <stp>T</stp>
        <tr r="E25" s="7"/>
      </tp>
      <tp t="s">
        <v>FEB</v>
        <stp/>
        <stp>ContractData</stp>
        <stp>NGE?22</stp>
        <stp>ContractMonth</stp>
        <stp/>
        <stp>T</stp>
        <tr r="E24" s="7"/>
      </tp>
      <tp t="s">
        <v>JAN</v>
        <stp/>
        <stp>ContractData</stp>
        <stp>HOE?45</stp>
        <stp>ContractMonth</stp>
        <stp/>
        <stp>T</stp>
        <tr r="E47" s="4"/>
      </tp>
      <tp t="s">
        <v>DEC</v>
        <stp/>
        <stp>ContractData</stp>
        <stp>HOE?44</stp>
        <stp>ContractMonth</stp>
        <stp/>
        <stp>T</stp>
        <tr r="E46" s="4"/>
      </tp>
      <tp t="s">
        <v>SEP</v>
        <stp/>
        <stp>ContractData</stp>
        <stp>HOE?41</stp>
        <stp>ContractMonth</stp>
        <stp/>
        <stp>T</stp>
        <tr r="E43" s="4"/>
      </tp>
      <tp t="s">
        <v>SEP</v>
        <stp/>
        <stp>ContractData</stp>
        <stp>NGE?29</stp>
        <stp>ContractMonth</stp>
        <stp/>
        <stp>T</stp>
        <tr r="E31" s="7"/>
      </tp>
      <tp t="s">
        <v>AUG</v>
        <stp/>
        <stp>ContractData</stp>
        <stp>HOE?40</stp>
        <stp>ContractMonth</stp>
        <stp/>
        <stp>T</stp>
        <tr r="E42" s="4"/>
      </tp>
      <tp t="s">
        <v>AUG</v>
        <stp/>
        <stp>ContractData</stp>
        <stp>NGE?28</stp>
        <stp>ContractMonth</stp>
        <stp/>
        <stp>T</stp>
        <tr r="E30" s="7"/>
      </tp>
      <tp t="s">
        <v>NOV</v>
        <stp/>
        <stp>ContractData</stp>
        <stp>HOE?43</stp>
        <stp>ContractMonth</stp>
        <stp/>
        <stp>T</stp>
        <tr r="E45" s="4"/>
      </tp>
      <tp t="s">
        <v>OCT</v>
        <stp/>
        <stp>ContractData</stp>
        <stp>HOE?42</stp>
        <stp>ContractMonth</stp>
        <stp/>
        <stp>T</stp>
        <tr r="E44" s="4"/>
      </tp>
      <tp>
        <v>66.89</v>
        <stp/>
        <stp>ContractData</stp>
        <stp>CLEG29</stp>
        <stp>Y_Settlement</stp>
        <stp/>
        <stp>T</stp>
        <tr r="K36" s="1"/>
      </tp>
      <tp t="s">
        <v/>
        <stp/>
        <stp>ContractData</stp>
        <stp>CLEJ29</stp>
        <stp>T_Settlement</stp>
        <stp/>
        <stp>T</stp>
        <tr r="J38" s="1"/>
      </tp>
      <tp>
        <v>68.650000000000006</v>
        <stp/>
        <stp>ContractData</stp>
        <stp>CLEG28</stp>
        <stp>Y_Settlement</stp>
        <stp/>
        <stp>T</stp>
        <tr r="K24" s="1"/>
      </tp>
      <tp t="s">
        <v/>
        <stp/>
        <stp>ContractData</stp>
        <stp>CLEJ28</stp>
        <stp>T_Settlement</stp>
        <stp/>
        <stp>T</stp>
        <tr r="J26" s="1"/>
      </tp>
      <tp>
        <v>71.48</v>
        <stp/>
        <stp>ContractData</stp>
        <stp>CLEG27</stp>
        <stp>Y_Settlement</stp>
        <stp/>
        <stp>T</stp>
        <tr r="K12" s="1"/>
      </tp>
      <tp t="s">
        <v/>
        <stp/>
        <stp>ContractData</stp>
        <stp>CLEJ27</stp>
        <stp>T_Settlement</stp>
        <stp/>
        <stp>T</stp>
        <tr r="J14" s="1"/>
      </tp>
      <tp>
        <v>63.14</v>
        <stp/>
        <stp>ContractData</stp>
        <stp>CLEG31</stp>
        <stp>Y_Settlement</stp>
        <stp/>
        <stp>T</stp>
        <tr r="K60" s="1"/>
      </tp>
      <tp t="s">
        <v/>
        <stp/>
        <stp>ContractData</stp>
        <stp>CLEJ31</stp>
        <stp>T_Settlement</stp>
        <stp/>
        <stp>T</stp>
        <tr r="J62" s="1"/>
      </tp>
      <tp>
        <v>65.09</v>
        <stp/>
        <stp>ContractData</stp>
        <stp>CLEG30</stp>
        <stp>Y_Settlement</stp>
        <stp/>
        <stp>T</stp>
        <tr r="K48" s="1"/>
      </tp>
      <tp t="s">
        <v/>
        <stp/>
        <stp>ContractData</stp>
        <stp>CLEJ30</stp>
        <stp>T_Settlement</stp>
        <stp/>
        <stp>T</stp>
        <tr r="J50" s="1"/>
      </tp>
      <tp>
        <v>59.370000000000005</v>
        <stp/>
        <stp>ContractData</stp>
        <stp>CLEG33</stp>
        <stp>Y_Settlement</stp>
        <stp/>
        <stp>T</stp>
        <tr r="K84" s="1"/>
      </tp>
      <tp t="s">
        <v/>
        <stp/>
        <stp>ContractData</stp>
        <stp>CLEJ33</stp>
        <stp>T_Settlement</stp>
        <stp/>
        <stp>T</stp>
        <tr r="J86" s="1"/>
      </tp>
      <tp>
        <v>61.2</v>
        <stp/>
        <stp>ContractData</stp>
        <stp>CLEG32</stp>
        <stp>Y_Settlement</stp>
        <stp/>
        <stp>T</stp>
        <tr r="K72" s="1"/>
      </tp>
      <tp t="s">
        <v/>
        <stp/>
        <stp>ContractData</stp>
        <stp>CLEJ32</stp>
        <stp>T_Settlement</stp>
        <stp/>
        <stp>T</stp>
        <tr r="J74" s="1"/>
      </tp>
      <tp t="e">
        <v>#N/A</v>
        <stp/>
        <stp>ContractData</stp>
        <stp>CLEG35</stp>
        <stp>Y_Settlement</stp>
        <stp/>
        <stp>T</stp>
        <tr r="K108" s="1"/>
      </tp>
      <tp t="s">
        <v/>
        <stp/>
        <stp>ContractData</stp>
        <stp>CLEJ35</stp>
        <stp>T_Settlement</stp>
        <stp/>
        <stp>T</stp>
        <tr r="J110" s="1"/>
      </tp>
      <tp>
        <v>57.47</v>
        <stp/>
        <stp>ContractData</stp>
        <stp>CLEG34</stp>
        <stp>Y_Settlement</stp>
        <stp/>
        <stp>T</stp>
        <tr r="K96" s="1"/>
      </tp>
      <tp t="s">
        <v/>
        <stp/>
        <stp>ContractData</stp>
        <stp>CLEJ34</stp>
        <stp>T_Settlement</stp>
        <stp/>
        <stp>T</stp>
        <tr r="J98" s="1"/>
      </tp>
      <tp>
        <v>52</v>
        <stp/>
        <stp>ContractData</stp>
        <stp>CLEG37</stp>
        <stp>Y_Settlement</stp>
        <stp/>
        <stp>T</stp>
        <tr r="K132" s="1"/>
      </tp>
      <tp>
        <v>53.72</v>
        <stp/>
        <stp>ContractData</stp>
        <stp>CLEG36</stp>
        <stp>Y_Settlement</stp>
        <stp/>
        <stp>T</stp>
        <tr r="K120" s="1"/>
      </tp>
      <tp t="s">
        <v/>
        <stp/>
        <stp>ContractData</stp>
        <stp>CLEJ36</stp>
        <stp>T_Settlement</stp>
        <stp/>
        <stp>T</stp>
        <tr r="J122" s="1"/>
      </tp>
      <tp>
        <v>2.4941</v>
        <stp/>
        <stp>ContractData</stp>
        <stp>HOEG28</stp>
        <stp>Y_Settlement</stp>
        <stp/>
        <stp>T</stp>
        <tr r="K24" s="4"/>
      </tp>
      <tp t="s">
        <v/>
        <stp/>
        <stp>ContractData</stp>
        <stp>HOEJ28</stp>
        <stp>T_Settlement</stp>
        <stp/>
        <stp>T</stp>
        <tr r="J26" s="4"/>
      </tp>
      <tp>
        <v>2.4170000000000003</v>
        <stp/>
        <stp>ContractData</stp>
        <stp>HOEG29</stp>
        <stp>Y_Settlement</stp>
        <stp/>
        <stp>T</stp>
        <tr r="K36" s="4"/>
      </tp>
      <tp t="s">
        <v/>
        <stp/>
        <stp>ContractData</stp>
        <stp>HOEJ29</stp>
        <stp>T_Settlement</stp>
        <stp/>
        <stp>T</stp>
        <tr r="J38" s="4"/>
      </tp>
      <tp>
        <v>2.7737000000000003</v>
        <stp/>
        <stp>ContractData</stp>
        <stp>HOEG27</stp>
        <stp>Y_Settlement</stp>
        <stp/>
        <stp>T</stp>
        <tr r="K12" s="4"/>
      </tp>
      <tp t="s">
        <v/>
        <stp/>
        <stp>ContractData</stp>
        <stp>HOEJ27</stp>
        <stp>T_Settlement</stp>
        <stp/>
        <stp>T</stp>
        <tr r="J14" s="4"/>
      </tp>
      <tp>
        <v>4.1589999999999998</v>
        <stp/>
        <stp>ContractData</stp>
        <stp>NGEG32</stp>
        <stp>Y_Settlement</stp>
        <stp/>
        <stp>T</stp>
        <tr r="K72" s="7"/>
      </tp>
      <tp t="s">
        <v/>
        <stp/>
        <stp>ContractData</stp>
        <stp>NGEJ32</stp>
        <stp>T_Settlement</stp>
        <stp/>
        <stp>T</stp>
        <tr r="J74" s="7"/>
      </tp>
      <tp>
        <v>3.9610000000000003</v>
        <stp/>
        <stp>ContractData</stp>
        <stp>NGEG33</stp>
        <stp>Y_Settlement</stp>
        <stp/>
        <stp>T</stp>
        <tr r="K84" s="7"/>
      </tp>
      <tp t="s">
        <v/>
        <stp/>
        <stp>ContractData</stp>
        <stp>NGEJ33</stp>
        <stp>T_Settlement</stp>
        <stp/>
        <stp>T</stp>
        <tr r="J86" s="7"/>
      </tp>
      <tp>
        <v>4.2329999999999997</v>
        <stp/>
        <stp>ContractData</stp>
        <stp>NGEG30</stp>
        <stp>Y_Settlement</stp>
        <stp/>
        <stp>T</stp>
        <tr r="K48" s="7"/>
      </tp>
      <tp t="s">
        <v/>
        <stp/>
        <stp>ContractData</stp>
        <stp>NGEJ30</stp>
        <stp>T_Settlement</stp>
        <stp/>
        <stp>T</stp>
        <tr r="J50" s="7"/>
      </tp>
      <tp>
        <v>4.1450000000000005</v>
        <stp/>
        <stp>ContractData</stp>
        <stp>NGEG31</stp>
        <stp>Y_Settlement</stp>
        <stp/>
        <stp>T</stp>
        <tr r="K60" s="7"/>
      </tp>
      <tp t="s">
        <v/>
        <stp/>
        <stp>ContractData</stp>
        <stp>NGEJ31</stp>
        <stp>T_Settlement</stp>
        <stp/>
        <stp>T</stp>
        <tr r="J62" s="7"/>
      </tp>
      <tp>
        <v>3.9820000000000002</v>
        <stp/>
        <stp>ContractData</stp>
        <stp>NGEG36</stp>
        <stp>Y_Settlement</stp>
        <stp/>
        <stp>T</stp>
        <tr r="K120" s="7"/>
      </tp>
      <tp t="s">
        <v/>
        <stp/>
        <stp>ContractData</stp>
        <stp>NGEJ36</stp>
        <stp>T_Settlement</stp>
        <stp/>
        <stp>T</stp>
        <tr r="J122" s="7"/>
      </tp>
      <tp>
        <v>4.0410000000000004</v>
        <stp/>
        <stp>ContractData</stp>
        <stp>NGEG37</stp>
        <stp>Y_Settlement</stp>
        <stp/>
        <stp>T</stp>
        <tr r="K132" s="7"/>
      </tp>
      <tp t="s">
        <v/>
        <stp/>
        <stp>ContractData</stp>
        <stp>NGEJ37</stp>
        <stp>T_Settlement</stp>
        <stp/>
        <stp>T</stp>
        <tr r="J134" s="7"/>
      </tp>
      <tp>
        <v>4.0019999999999998</v>
        <stp/>
        <stp>ContractData</stp>
        <stp>NGEG34</stp>
        <stp>Y_Settlement</stp>
        <stp/>
        <stp>T</stp>
        <tr r="K96" s="7"/>
      </tp>
      <tp t="s">
        <v/>
        <stp/>
        <stp>ContractData</stp>
        <stp>NGEJ34</stp>
        <stp>T_Settlement</stp>
        <stp/>
        <stp>T</stp>
        <tr r="J98" s="7"/>
      </tp>
      <tp>
        <v>4.0380000000000003</v>
        <stp/>
        <stp>ContractData</stp>
        <stp>NGEG35</stp>
        <stp>Y_Settlement</stp>
        <stp/>
        <stp>T</stp>
        <tr r="K108" s="7"/>
      </tp>
      <tp t="s">
        <v/>
        <stp/>
        <stp>ContractData</stp>
        <stp>NGEJ35</stp>
        <stp>T_Settlement</stp>
        <stp/>
        <stp>T</stp>
        <tr r="J110" s="7"/>
      </tp>
      <tp>
        <v>4.13</v>
        <stp/>
        <stp>ContractData</stp>
        <stp>NGEG38</stp>
        <stp>Y_Settlement</stp>
        <stp/>
        <stp>T</stp>
        <tr r="K144" s="7"/>
      </tp>
      <tp t="s">
        <v/>
        <stp/>
        <stp>ContractData</stp>
        <stp>NGEJ38</stp>
        <stp>T_Settlement</stp>
        <stp/>
        <stp>T</stp>
        <tr r="J146" s="7"/>
      </tp>
      <tp>
        <v>4.1440000000000001</v>
        <stp/>
        <stp>ContractData</stp>
        <stp>NGEG27</stp>
        <stp>Y_Settlement</stp>
        <stp/>
        <stp>T</stp>
        <tr r="K12" s="7"/>
      </tp>
      <tp t="s">
        <v/>
        <stp/>
        <stp>ContractData</stp>
        <stp>NGEJ27</stp>
        <stp>T_Settlement</stp>
        <stp/>
        <stp>T</stp>
        <tr r="J14" s="7"/>
      </tp>
      <tp>
        <v>4.2510000000000003</v>
        <stp/>
        <stp>ContractData</stp>
        <stp>NGEG28</stp>
        <stp>Y_Settlement</stp>
        <stp/>
        <stp>T</stp>
        <tr r="K24" s="7"/>
      </tp>
      <tp t="s">
        <v/>
        <stp/>
        <stp>ContractData</stp>
        <stp>NGEJ28</stp>
        <stp>T_Settlement</stp>
        <stp/>
        <stp>T</stp>
        <tr r="J26" s="7"/>
      </tp>
      <tp>
        <v>4.2770000000000001</v>
        <stp/>
        <stp>ContractData</stp>
        <stp>NGEG29</stp>
        <stp>Y_Settlement</stp>
        <stp/>
        <stp>T</stp>
        <tr r="K36" s="7"/>
      </tp>
      <tp t="s">
        <v/>
        <stp/>
        <stp>ContractData</stp>
        <stp>NGEJ29</stp>
        <stp>T_Settlement</stp>
        <stp/>
        <stp>T</stp>
        <tr r="J38" s="7"/>
      </tp>
      <tp t="s">
        <v/>
        <stp/>
        <stp>ContractData</stp>
        <stp>HOEZ29</stp>
        <stp>NetLastTrade</stp>
        <stp/>
        <stp>T</stp>
        <tr r="G46" s="4"/>
      </tp>
      <tp>
        <v>0.14270000000000005</v>
        <stp/>
        <stp>ContractData</stp>
        <stp>HOEZ28</stp>
        <stp>NetLastTrade</stp>
        <stp/>
        <stp>T</stp>
        <tr r="G34" s="4"/>
      </tp>
      <tp>
        <v>1.3299999999999645E-2</v>
        <stp/>
        <stp>ContractData</stp>
        <stp>HOEZ27</stp>
        <stp>NetLastTrade</stp>
        <stp/>
        <stp>T</stp>
        <tr r="G22" s="4"/>
      </tp>
      <tp>
        <v>8.1399999999999917E-2</v>
        <stp/>
        <stp>ContractData</stp>
        <stp>HOEZ26</stp>
        <stp>NetLastTrade</stp>
        <stp/>
        <stp>T</stp>
        <tr r="X9" s="2"/>
        <tr r="G10" s="4"/>
      </tp>
      <tp>
        <v>2.0999999999999908E-2</v>
        <stp/>
        <stp>ContractData</stp>
        <stp>NGEZ27</stp>
        <stp>NetLastTrade</stp>
        <stp/>
        <stp>T</stp>
        <tr r="G22" s="7"/>
      </tp>
      <tp>
        <v>4.7000000000000597E-2</v>
        <stp/>
        <stp>ContractData</stp>
        <stp>NGEZ26</stp>
        <stp>NetLastTrade</stp>
        <stp/>
        <stp>T</stp>
        <tr r="G10" s="7"/>
      </tp>
      <tp t="s">
        <v/>
        <stp/>
        <stp>ContractData</stp>
        <stp>NGEZ29</stp>
        <stp>NetLastTrade</stp>
        <stp/>
        <stp>T</stp>
        <tr r="G46" s="7"/>
      </tp>
      <tp>
        <v>-1.8000000000000682E-2</v>
        <stp/>
        <stp>ContractData</stp>
        <stp>NGEZ28</stp>
        <stp>NetLastTrade</stp>
        <stp/>
        <stp>T</stp>
        <tr r="G34" s="7"/>
      </tp>
      <tp t="s">
        <v/>
        <stp/>
        <stp>ContractData</stp>
        <stp>NGEZ37</stp>
        <stp>NetLastTrade</stp>
        <stp/>
        <stp>T</stp>
        <tr r="G142" s="7"/>
      </tp>
      <tp t="s">
        <v/>
        <stp/>
        <stp>ContractData</stp>
        <stp>NGEZ36</stp>
        <stp>NetLastTrade</stp>
        <stp/>
        <stp>T</stp>
        <tr r="G130" s="7"/>
      </tp>
      <tp t="s">
        <v/>
        <stp/>
        <stp>ContractData</stp>
        <stp>NGEZ35</stp>
        <stp>NetLastTrade</stp>
        <stp/>
        <stp>T</stp>
        <tr r="G118" s="7"/>
      </tp>
      <tp t="s">
        <v/>
        <stp/>
        <stp>ContractData</stp>
        <stp>NGEZ34</stp>
        <stp>NetLastTrade</stp>
        <stp/>
        <stp>T</stp>
        <tr r="G106" s="7"/>
      </tp>
      <tp t="s">
        <v/>
        <stp/>
        <stp>ContractData</stp>
        <stp>NGEZ33</stp>
        <stp>NetLastTrade</stp>
        <stp/>
        <stp>T</stp>
        <tr r="G94" s="7"/>
      </tp>
      <tp t="s">
        <v/>
        <stp/>
        <stp>ContractData</stp>
        <stp>NGEZ32</stp>
        <stp>NetLastTrade</stp>
        <stp/>
        <stp>T</stp>
        <tr r="G82" s="7"/>
      </tp>
      <tp t="s">
        <v/>
        <stp/>
        <stp>ContractData</stp>
        <stp>NGEZ31</stp>
        <stp>NetLastTrade</stp>
        <stp/>
        <stp>T</stp>
        <tr r="G70" s="7"/>
      </tp>
      <tp t="s">
        <v/>
        <stp/>
        <stp>ContractData</stp>
        <stp>HOEH28</stp>
        <stp>Open</stp>
        <stp/>
        <stp>T</stp>
        <tr r="Y11" s="2"/>
      </tp>
      <tp t="s">
        <v/>
        <stp/>
        <stp>ContractData</stp>
        <stp>NGEZ30</stp>
        <stp>NetLastTrade</stp>
        <stp/>
        <stp>T</stp>
        <tr r="G58" s="7"/>
      </tp>
      <tp t="s">
        <v/>
        <stp/>
        <stp>ContractData</stp>
        <stp>NGEZ38</stp>
        <stp>NetLastTrade</stp>
        <stp/>
        <stp>T</stp>
        <tr r="G154" s="7"/>
      </tp>
      <tp t="s">
        <v/>
        <stp/>
        <stp>ContractData</stp>
        <stp>CLEZ34</stp>
        <stp>NetLastTrade</stp>
        <stp/>
        <stp>T</stp>
        <tr r="J23" s="2"/>
        <tr r="J10" s="2"/>
        <tr r="G106" s="1"/>
      </tp>
      <tp t="s">
        <v/>
        <stp/>
        <stp>ContractData</stp>
        <stp>CLEZ35</stp>
        <stp>NetLastTrade</stp>
        <stp/>
        <stp>T</stp>
        <tr r="J24" s="2"/>
        <tr r="J11" s="2"/>
        <tr r="G118" s="1"/>
      </tp>
      <tp t="s">
        <v/>
        <stp/>
        <stp>ContractData</stp>
        <stp>CLEZ36</stp>
        <stp>NetLastTrade</stp>
        <stp/>
        <stp>T</stp>
        <tr r="G130" s="1"/>
      </tp>
      <tp>
        <v>0.78000000000000114</v>
        <stp/>
        <stp>ContractData</stp>
        <stp>CLEZ30</stp>
        <stp>NetLastTrade</stp>
        <stp/>
        <stp>T</stp>
        <tr r="J6" s="2"/>
        <tr r="J19" s="2"/>
        <tr r="G58" s="1"/>
      </tp>
      <tp>
        <v>0.20000000000000284</v>
        <stp/>
        <stp>ContractData</stp>
        <stp>CLEZ31</stp>
        <stp>NetLastTrade</stp>
        <stp/>
        <stp>T</stp>
        <tr r="J20" s="2"/>
        <tr r="J7" s="2"/>
        <tr r="G70" s="1"/>
      </tp>
      <tp>
        <v>0.32000000000000028</v>
        <stp/>
        <stp>ContractData</stp>
        <stp>CLEZ32</stp>
        <stp>NetLastTrade</stp>
        <stp/>
        <stp>T</stp>
        <tr r="J8" s="2"/>
        <tr r="J21" s="2"/>
        <tr r="G82" s="1"/>
      </tp>
      <tp>
        <v>-0.72999999999999687</v>
        <stp/>
        <stp>ContractData</stp>
        <stp>CLEZ33</stp>
        <stp>NetLastTrade</stp>
        <stp/>
        <stp>T</stp>
        <tr r="J22" s="2"/>
        <tr r="J9" s="2"/>
        <tr r="G94" s="1"/>
      </tp>
      <tp>
        <v>1.3400000000000034</v>
        <stp/>
        <stp>ContractData</stp>
        <stp>CLEZ28</stp>
        <stp>NetLastTrade</stp>
        <stp/>
        <stp>T</stp>
        <tr r="G34" s="1"/>
      </tp>
      <tp>
        <v>1.1499999999999915</v>
        <stp/>
        <stp>ContractData</stp>
        <stp>CLEZ29</stp>
        <stp>NetLastTrade</stp>
        <stp/>
        <stp>T</stp>
        <tr r="J5" s="2"/>
        <tr r="G46" s="1"/>
      </tp>
      <tp>
        <v>2.3399999999999892</v>
        <stp/>
        <stp>ContractData</stp>
        <stp>CLEZ26</stp>
        <stp>NetLastTrade</stp>
        <stp/>
        <stp>T</stp>
        <tr r="J15" s="2"/>
        <tr r="G10" s="1"/>
      </tp>
      <tp>
        <v>1.6899999999999977</v>
        <stp/>
        <stp>ContractData</stp>
        <stp>CLEZ27</stp>
        <stp>NetLastTrade</stp>
        <stp/>
        <stp>T</stp>
        <tr r="G22" s="1"/>
      </tp>
      <tp>
        <v>70.19</v>
        <stp/>
        <stp>ContractData</stp>
        <stp>CLEH28</stp>
        <stp>Open</stp>
        <stp/>
        <stp>T</stp>
        <tr r="K4" s="2"/>
      </tp>
      <tp t="s">
        <v>CLEN26</v>
        <stp/>
        <stp>ContractData</stp>
        <stp>CLE?3</stp>
        <stp>Symbol</stp>
        <stp/>
        <stp>T</stp>
        <tr r="C5" s="1"/>
      </tp>
      <tp>
        <v>5.9600000000000097E-2</v>
        <stp/>
        <stp>ContractData</stp>
        <stp>RBEZ26</stp>
        <stp>NetLastTrade</stp>
        <stp/>
        <stp>T</stp>
        <tr r="G10" s="5"/>
      </tp>
      <tp>
        <v>1.9000000000000128E-3</v>
        <stp/>
        <stp>ContractData</stp>
        <stp>RBEZ27</stp>
        <stp>NetLastTrade</stp>
        <stp/>
        <stp>T</stp>
        <tr r="G22" s="5"/>
      </tp>
      <tp t="s">
        <v/>
        <stp/>
        <stp>ContractData</stp>
        <stp>RBEZ28</stp>
        <stp>NetLastTrade</stp>
        <stp/>
        <stp>T</stp>
        <tr r="G34" s="5"/>
      </tp>
      <tp t="s">
        <v/>
        <stp/>
        <stp>ContractData</stp>
        <stp>RBEZ29</stp>
        <stp>NetLastTrade</stp>
        <stp/>
        <stp>T</stp>
        <tr r="G46" s="5"/>
      </tp>
      <tp t="s">
        <v>HOEZ26</v>
        <stp/>
        <stp>ContractData</stp>
        <stp>HOE?8</stp>
        <stp>Symbol</stp>
        <stp/>
        <stp>T</stp>
        <tr r="C10" s="4"/>
      </tp>
      <tp>
        <v>72.78</v>
        <stp/>
        <stp>ContractData</stp>
        <stp>QON28</stp>
        <stp>Y_Settlement</stp>
        <stp/>
        <stp>T</stp>
        <tr r="K28" s="3"/>
      </tp>
      <tp>
        <v>71.570000000000007</v>
        <stp/>
        <stp>ContractData</stp>
        <stp>QON29</stp>
        <stp>Y_Settlement</stp>
        <stp/>
        <stp>T</stp>
        <tr r="K40" s="3"/>
      </tp>
      <tp>
        <v>86.51</v>
        <stp/>
        <stp>ContractData</stp>
        <stp>QON26</stp>
        <stp>Y_Settlement</stp>
        <stp/>
        <stp>T</stp>
        <tr r="K4" s="3"/>
      </tp>
      <tp>
        <v>74.75</v>
        <stp/>
        <stp>ContractData</stp>
        <stp>QON27</stp>
        <stp>Y_Settlement</stp>
        <stp/>
        <stp>T</stp>
        <tr r="K16" s="3"/>
      </tp>
      <tp>
        <v>70.510000000000005</v>
        <stp/>
        <stp>ContractData</stp>
        <stp>QON30</stp>
        <stp>Y_Settlement</stp>
        <stp/>
        <stp>T</stp>
        <tr r="K52" s="3"/>
      </tp>
      <tp>
        <v>69.400000000000006</v>
        <stp/>
        <stp>ContractData</stp>
        <stp>QON31</stp>
        <stp>Y_Settlement</stp>
        <stp/>
        <stp>T</stp>
        <tr r="K64" s="3"/>
      </tp>
      <tp>
        <v>68.39</v>
        <stp/>
        <stp>ContractData</stp>
        <stp>QON32</stp>
        <stp>Y_Settlement</stp>
        <stp/>
        <stp>T</stp>
        <tr r="K76" s="3"/>
      </tp>
      <tp t="s">
        <v>JUL</v>
        <stp/>
        <stp>ContractData</stp>
        <stp>NGE?15</stp>
        <stp>ContractMonth</stp>
        <stp/>
        <stp>T</stp>
        <tr r="E17" s="7"/>
      </tp>
      <tp t="s">
        <v>JUN</v>
        <stp/>
        <stp>ContractData</stp>
        <stp>NGE?14</stp>
        <stp>ContractMonth</stp>
        <stp/>
        <stp>T</stp>
        <tr r="E16" s="7"/>
      </tp>
      <tp t="s">
        <v>SEP</v>
        <stp/>
        <stp>ContractData</stp>
        <stp>NGE?17</stp>
        <stp>ContractMonth</stp>
        <stp/>
        <stp>T</stp>
        <tr r="E19" s="7"/>
      </tp>
      <tp t="s">
        <v>AUG</v>
        <stp/>
        <stp>ContractData</stp>
        <stp>NGE?16</stp>
        <stp>ContractMonth</stp>
        <stp/>
        <stp>T</stp>
        <tr r="E18" s="7"/>
      </tp>
      <tp t="s">
        <v>MAR</v>
        <stp/>
        <stp>ContractData</stp>
        <stp>NGE?11</stp>
        <stp>ContractMonth</stp>
        <stp/>
        <stp>T</stp>
        <tr r="E13" s="7"/>
      </tp>
      <tp t="s">
        <v>FEB</v>
        <stp/>
        <stp>ContractData</stp>
        <stp>NGE?10</stp>
        <stp>ContractMonth</stp>
        <stp/>
        <stp>T</stp>
        <tr r="E12" s="7"/>
      </tp>
      <tp t="s">
        <v>MAY</v>
        <stp/>
        <stp>ContractData</stp>
        <stp>NGE?13</stp>
        <stp>ContractMonth</stp>
        <stp/>
        <stp>T</stp>
        <tr r="E15" s="7"/>
      </tp>
      <tp t="s">
        <v>APR</v>
        <stp/>
        <stp>ContractData</stp>
        <stp>NGE?12</stp>
        <stp>ContractMonth</stp>
        <stp/>
        <stp>T</stp>
        <tr r="E14" s="7"/>
      </tp>
      <tp t="s">
        <v>NOV</v>
        <stp/>
        <stp>ContractData</stp>
        <stp>NGE?19</stp>
        <stp>ContractMonth</stp>
        <stp/>
        <stp>T</stp>
        <tr r="E21" s="7"/>
      </tp>
      <tp t="s">
        <v>OCT</v>
        <stp/>
        <stp>ContractData</stp>
        <stp>NGE?18</stp>
        <stp>ContractMonth</stp>
        <stp/>
        <stp>T</stp>
        <tr r="E20" s="7"/>
      </tp>
      <tp t="s">
        <v/>
        <stp/>
        <stp>ContractData</stp>
        <stp>NGEK31</stp>
        <stp>Open</stp>
        <stp/>
        <stp>T</stp>
        <tr r="Y35" s="2"/>
      </tp>
      <tp>
        <v>2.6880000000000002</v>
        <stp/>
        <stp>ContractData</stp>
        <stp>NGEK26</stp>
        <stp>Open</stp>
        <stp/>
        <stp>T</stp>
        <tr r="Y30" s="2"/>
      </tp>
      <tp t="s">
        <v/>
        <stp/>
        <stp>ContractData</stp>
        <stp>NGEK29</stp>
        <stp>Open</stp>
        <stp/>
        <stp>T</stp>
        <tr r="Y48" s="2"/>
      </tp>
      <tp>
        <v>3.5947</v>
        <stp/>
        <stp>ContractData</stp>
        <stp>HOEK26</stp>
        <stp>Open</stp>
        <stp/>
        <stp>T</stp>
        <tr r="Y2" s="2"/>
      </tp>
      <tp>
        <v>89</v>
        <stp/>
        <stp>ContractData</stp>
        <stp>CLEK26</stp>
        <stp>Open</stp>
        <stp/>
        <stp>T</stp>
        <tr r="K2" s="2"/>
      </tp>
      <tp t="s">
        <v/>
        <stp/>
        <stp>ContractData</stp>
        <stp>RBEK27</stp>
        <stp>Open</stp>
        <stp/>
        <stp>T</stp>
        <tr r="Y17" s="2"/>
      </tp>
      <tp>
        <v>3.1414</v>
        <stp/>
        <stp>ContractData</stp>
        <stp>RBEK26</stp>
        <stp>Open</stp>
        <stp/>
        <stp>T</stp>
        <tr r="Y16" s="2"/>
      </tp>
      <tp t="s">
        <v/>
        <stp/>
        <stp>ContractData</stp>
        <stp>QOG28</stp>
        <stp>High</stp>
        <stp/>
        <stp>T</stp>
        <tr r="L40" s="2"/>
      </tp>
      <tp t="s">
        <v/>
        <stp/>
        <stp>ContractData</stp>
        <stp>RBEH27</stp>
        <stp>T_Settlement</stp>
        <stp/>
        <stp>T</stp>
        <tr r="J13" s="5"/>
      </tp>
      <tp t="s">
        <v/>
        <stp/>
        <stp>ContractData</stp>
        <stp>RBEH29</stp>
        <stp>T_Settlement</stp>
        <stp/>
        <stp>T</stp>
        <tr r="J37" s="5"/>
      </tp>
      <tp t="s">
        <v/>
        <stp/>
        <stp>ContractData</stp>
        <stp>RBEH28</stp>
        <stp>T_Settlement</stp>
        <stp/>
        <stp>T</stp>
        <tr r="J25" s="5"/>
      </tp>
      <tp t="s">
        <v/>
        <stp/>
        <stp>ContractData</stp>
        <stp>CLEH29</stp>
        <stp>T_Settlement</stp>
        <stp/>
        <stp>T</stp>
        <tr r="J37" s="1"/>
      </tp>
      <tp t="s">
        <v/>
        <stp/>
        <stp>ContractData</stp>
        <stp>CLEH28</stp>
        <stp>T_Settlement</stp>
        <stp/>
        <stp>T</stp>
        <tr r="G4" s="2"/>
        <tr r="J25" s="1"/>
      </tp>
      <tp t="s">
        <v/>
        <stp/>
        <stp>ContractData</stp>
        <stp>CLEH27</stp>
        <stp>T_Settlement</stp>
        <stp/>
        <stp>T</stp>
        <tr r="J13" s="1"/>
      </tp>
      <tp t="s">
        <v/>
        <stp/>
        <stp>ContractData</stp>
        <stp>CLEH31</stp>
        <stp>T_Settlement</stp>
        <stp/>
        <stp>T</stp>
        <tr r="J61" s="1"/>
      </tp>
      <tp t="s">
        <v/>
        <stp/>
        <stp>ContractData</stp>
        <stp>CLEH30</stp>
        <stp>T_Settlement</stp>
        <stp/>
        <stp>T</stp>
        <tr r="J49" s="1"/>
      </tp>
      <tp t="s">
        <v/>
        <stp/>
        <stp>ContractData</stp>
        <stp>CLEH33</stp>
        <stp>T_Settlement</stp>
        <stp/>
        <stp>T</stp>
        <tr r="J85" s="1"/>
      </tp>
      <tp t="s">
        <v/>
        <stp/>
        <stp>ContractData</stp>
        <stp>CLEH32</stp>
        <stp>T_Settlement</stp>
        <stp/>
        <stp>T</stp>
        <tr r="J73" s="1"/>
      </tp>
      <tp t="s">
        <v/>
        <stp/>
        <stp>ContractData</stp>
        <stp>CLEH35</stp>
        <stp>T_Settlement</stp>
        <stp/>
        <stp>T</stp>
        <tr r="J109" s="1"/>
      </tp>
      <tp t="s">
        <v/>
        <stp/>
        <stp>ContractData</stp>
        <stp>CLEH34</stp>
        <stp>T_Settlement</stp>
        <stp/>
        <stp>T</stp>
        <tr r="J97" s="1"/>
      </tp>
      <tp t="s">
        <v/>
        <stp/>
        <stp>ContractData</stp>
        <stp>CLEH36</stp>
        <stp>T_Settlement</stp>
        <stp/>
        <stp>T</stp>
        <tr r="J121" s="1"/>
      </tp>
      <tp t="s">
        <v/>
        <stp/>
        <stp>ContractData</stp>
        <stp>HOEH28</stp>
        <stp>T_Settlement</stp>
        <stp/>
        <stp>T</stp>
        <tr r="U11" s="2"/>
        <tr r="J25" s="4"/>
      </tp>
      <tp t="s">
        <v/>
        <stp/>
        <stp>ContractData</stp>
        <stp>HOEH29</stp>
        <stp>T_Settlement</stp>
        <stp/>
        <stp>T</stp>
        <tr r="J37" s="4"/>
      </tp>
      <tp t="s">
        <v/>
        <stp/>
        <stp>ContractData</stp>
        <stp>HOEH27</stp>
        <stp>T_Settlement</stp>
        <stp/>
        <stp>T</stp>
        <tr r="J13" s="4"/>
      </tp>
      <tp t="s">
        <v/>
        <stp/>
        <stp>ContractData</stp>
        <stp>NGEH32</stp>
        <stp>T_Settlement</stp>
        <stp/>
        <stp>T</stp>
        <tr r="J73" s="7"/>
      </tp>
      <tp t="s">
        <v/>
        <stp/>
        <stp>ContractData</stp>
        <stp>NGEH33</stp>
        <stp>T_Settlement</stp>
        <stp/>
        <stp>T</stp>
        <tr r="J85" s="7"/>
      </tp>
      <tp t="s">
        <v/>
        <stp/>
        <stp>ContractData</stp>
        <stp>NGEH30</stp>
        <stp>T_Settlement</stp>
        <stp/>
        <stp>T</stp>
        <tr r="J49" s="7"/>
      </tp>
      <tp t="s">
        <v/>
        <stp/>
        <stp>ContractData</stp>
        <stp>NGEH31</stp>
        <stp>T_Settlement</stp>
        <stp/>
        <stp>T</stp>
        <tr r="J61" s="7"/>
      </tp>
      <tp t="s">
        <v/>
        <stp/>
        <stp>ContractData</stp>
        <stp>NGEH36</stp>
        <stp>T_Settlement</stp>
        <stp/>
        <stp>T</stp>
        <tr r="J121" s="7"/>
      </tp>
      <tp t="s">
        <v/>
        <stp/>
        <stp>ContractData</stp>
        <stp>NGEH37</stp>
        <stp>T_Settlement</stp>
        <stp/>
        <stp>T</stp>
        <tr r="J133" s="7"/>
      </tp>
      <tp t="s">
        <v/>
        <stp/>
        <stp>ContractData</stp>
        <stp>NGEH34</stp>
        <stp>T_Settlement</stp>
        <stp/>
        <stp>T</stp>
        <tr r="J97" s="7"/>
      </tp>
      <tp t="s">
        <v/>
        <stp/>
        <stp>ContractData</stp>
        <stp>NGEH35</stp>
        <stp>T_Settlement</stp>
        <stp/>
        <stp>T</stp>
        <tr r="J109" s="7"/>
      </tp>
      <tp t="s">
        <v/>
        <stp/>
        <stp>ContractData</stp>
        <stp>NGEH38</stp>
        <stp>T_Settlement</stp>
        <stp/>
        <stp>T</stp>
        <tr r="J145" s="7"/>
      </tp>
      <tp t="s">
        <v/>
        <stp/>
        <stp>ContractData</stp>
        <stp>NGEH27</stp>
        <stp>T_Settlement</stp>
        <stp/>
        <stp>T</stp>
        <tr r="J13" s="7"/>
      </tp>
      <tp t="s">
        <v/>
        <stp/>
        <stp>ContractData</stp>
        <stp>NGEH28</stp>
        <stp>T_Settlement</stp>
        <stp/>
        <stp>T</stp>
        <tr r="J25" s="7"/>
      </tp>
      <tp t="s">
        <v/>
        <stp/>
        <stp>ContractData</stp>
        <stp>NGEH29</stp>
        <stp>T_Settlement</stp>
        <stp/>
        <stp>T</stp>
        <tr r="J37" s="7"/>
      </tp>
      <tp t="s">
        <v/>
        <stp/>
        <stp>ContractData</stp>
        <stp>HOEX29</stp>
        <stp>NetLastTrade</stp>
        <stp/>
        <stp>T</stp>
        <tr r="G45" s="4"/>
      </tp>
      <tp t="s">
        <v/>
        <stp/>
        <stp>ContractData</stp>
        <stp>HOEX28</stp>
        <stp>NetLastTrade</stp>
        <stp/>
        <stp>T</stp>
        <tr r="G33" s="4"/>
      </tp>
      <tp t="s">
        <v/>
        <stp/>
        <stp>ContractData</stp>
        <stp>HOEX27</stp>
        <stp>NetLastTrade</stp>
        <stp/>
        <stp>T</stp>
        <tr r="G21" s="4"/>
      </tp>
      <tp>
        <v>9.2300000000000271E-2</v>
        <stp/>
        <stp>ContractData</stp>
        <stp>HOEX26</stp>
        <stp>NetLastTrade</stp>
        <stp/>
        <stp>T</stp>
        <tr r="G9" s="4"/>
      </tp>
      <tp t="s">
        <v/>
        <stp/>
        <stp>ContractData</stp>
        <stp>RBEM27</stp>
        <stp>High</stp>
        <stp/>
        <stp>T</stp>
        <tr r="Z24" s="2"/>
      </tp>
      <tp>
        <v>2.0000000000000018E-2</v>
        <stp/>
        <stp>ContractData</stp>
        <stp>NGEX27</stp>
        <stp>NetLastTrade</stp>
        <stp/>
        <stp>T</stp>
        <tr r="G21" s="7"/>
      </tp>
      <tp>
        <v>2.9999999999999805E-2</v>
        <stp/>
        <stp>ContractData</stp>
        <stp>NGEX26</stp>
        <stp>NetLastTrade</stp>
        <stp/>
        <stp>T</stp>
        <tr r="G9" s="7"/>
      </tp>
      <tp t="s">
        <v/>
        <stp/>
        <stp>ContractData</stp>
        <stp>NGEX29</stp>
        <stp>NetLastTrade</stp>
        <stp/>
        <stp>T</stp>
        <tr r="G45" s="7"/>
      </tp>
      <tp>
        <v>-4.9999999999998934E-3</v>
        <stp/>
        <stp>ContractData</stp>
        <stp>NGEX28</stp>
        <stp>NetLastTrade</stp>
        <stp/>
        <stp>T</stp>
        <tr r="G33" s="7"/>
      </tp>
      <tp t="s">
        <v/>
        <stp/>
        <stp>ContractData</stp>
        <stp>NGEX37</stp>
        <stp>NetLastTrade</stp>
        <stp/>
        <stp>T</stp>
        <tr r="G141" s="7"/>
      </tp>
      <tp t="s">
        <v/>
        <stp/>
        <stp>ContractData</stp>
        <stp>NGEX36</stp>
        <stp>NetLastTrade</stp>
        <stp/>
        <stp>T</stp>
        <tr r="G129" s="7"/>
      </tp>
      <tp t="s">
        <v/>
        <stp/>
        <stp>ContractData</stp>
        <stp>NGEX35</stp>
        <stp>NetLastTrade</stp>
        <stp/>
        <stp>T</stp>
        <tr r="G117" s="7"/>
      </tp>
      <tp t="s">
        <v/>
        <stp/>
        <stp>ContractData</stp>
        <stp>NGEX34</stp>
        <stp>NetLastTrade</stp>
        <stp/>
        <stp>T</stp>
        <tr r="G105" s="7"/>
      </tp>
      <tp t="s">
        <v/>
        <stp/>
        <stp>ContractData</stp>
        <stp>NGEX33</stp>
        <stp>NetLastTrade</stp>
        <stp/>
        <stp>T</stp>
        <tr r="G93" s="7"/>
      </tp>
      <tp t="s">
        <v/>
        <stp/>
        <stp>ContractData</stp>
        <stp>NGEX32</stp>
        <stp>NetLastTrade</stp>
        <stp/>
        <stp>T</stp>
        <tr r="G81" s="7"/>
      </tp>
      <tp t="s">
        <v/>
        <stp/>
        <stp>ContractData</stp>
        <stp>NGEX31</stp>
        <stp>NetLastTrade</stp>
        <stp/>
        <stp>T</stp>
        <tr r="G69" s="7"/>
      </tp>
      <tp t="s">
        <v/>
        <stp/>
        <stp>ContractData</stp>
        <stp>NGEX30</stp>
        <stp>NetLastTrade</stp>
        <stp/>
        <stp>T</stp>
        <tr r="G57" s="7"/>
      </tp>
      <tp t="s">
        <v/>
        <stp/>
        <stp>ContractData</stp>
        <stp>NGEX38</stp>
        <stp>NetLastTrade</stp>
        <stp/>
        <stp>T</stp>
        <tr r="G153" s="7"/>
      </tp>
      <tp t="s">
        <v/>
        <stp/>
        <stp>ContractData</stp>
        <stp>CLEX34</stp>
        <stp>NetLastTrade</stp>
        <stp/>
        <stp>T</stp>
        <tr r="G105" s="1"/>
      </tp>
      <tp t="s">
        <v/>
        <stp/>
        <stp>ContractData</stp>
        <stp>CLEX35</stp>
        <stp>NetLastTrade</stp>
        <stp/>
        <stp>T</stp>
        <tr r="G117" s="1"/>
      </tp>
      <tp t="s">
        <v/>
        <stp/>
        <stp>ContractData</stp>
        <stp>CLEX36</stp>
        <stp>NetLastTrade</stp>
        <stp/>
        <stp>T</stp>
        <tr r="G129" s="1"/>
      </tp>
      <tp t="s">
        <v/>
        <stp/>
        <stp>ContractData</stp>
        <stp>CLEX30</stp>
        <stp>NetLastTrade</stp>
        <stp/>
        <stp>T</stp>
        <tr r="G57" s="1"/>
      </tp>
      <tp t="s">
        <v/>
        <stp/>
        <stp>ContractData</stp>
        <stp>CLEX31</stp>
        <stp>NetLastTrade</stp>
        <stp/>
        <stp>T</stp>
        <tr r="G69" s="1"/>
      </tp>
      <tp t="s">
        <v/>
        <stp/>
        <stp>ContractData</stp>
        <stp>CLEX32</stp>
        <stp>NetLastTrade</stp>
        <stp/>
        <stp>T</stp>
        <tr r="G81" s="1"/>
      </tp>
      <tp t="s">
        <v/>
        <stp/>
        <stp>ContractData</stp>
        <stp>CLEX33</stp>
        <stp>NetLastTrade</stp>
        <stp/>
        <stp>T</stp>
        <tr r="G93" s="1"/>
      </tp>
      <tp t="s">
        <v/>
        <stp/>
        <stp>ContractData</stp>
        <stp>CLEX28</stp>
        <stp>NetLastTrade</stp>
        <stp/>
        <stp>T</stp>
        <tr r="G33" s="1"/>
      </tp>
      <tp t="s">
        <v/>
        <stp/>
        <stp>ContractData</stp>
        <stp>CLEX29</stp>
        <stp>NetLastTrade</stp>
        <stp/>
        <stp>T</stp>
        <tr r="G45" s="1"/>
      </tp>
      <tp>
        <v>2.4300000000000068</v>
        <stp/>
        <stp>ContractData</stp>
        <stp>CLEX26</stp>
        <stp>NetLastTrade</stp>
        <stp/>
        <stp>T</stp>
        <tr r="G9" s="1"/>
      </tp>
      <tp>
        <v>0.21999999999999886</v>
        <stp/>
        <stp>ContractData</stp>
        <stp>CLEX27</stp>
        <stp>NetLastTrade</stp>
        <stp/>
        <stp>T</stp>
        <tr r="G21" s="1"/>
      </tp>
      <tp t="s">
        <v>CLEK26</v>
        <stp/>
        <stp>ContractData</stp>
        <stp>CLE?1</stp>
        <stp>Symbol</stp>
        <stp/>
        <stp>T</stp>
        <tr r="C3" s="1"/>
      </tp>
      <tp>
        <v>6.6199999999999815E-2</v>
        <stp/>
        <stp>ContractData</stp>
        <stp>RBEX26</stp>
        <stp>NetLastTrade</stp>
        <stp/>
        <stp>T</stp>
        <tr r="G9" s="5"/>
      </tp>
      <tp t="s">
        <v/>
        <stp/>
        <stp>ContractData</stp>
        <stp>RBEX27</stp>
        <stp>NetLastTrade</stp>
        <stp/>
        <stp>T</stp>
        <tr r="G21" s="5"/>
      </tp>
      <tp t="s">
        <v/>
        <stp/>
        <stp>ContractData</stp>
        <stp>RBEX28</stp>
        <stp>NetLastTrade</stp>
        <stp/>
        <stp>T</stp>
        <tr r="G33" s="5"/>
      </tp>
      <tp t="s">
        <v/>
        <stp/>
        <stp>ContractData</stp>
        <stp>RBEX29</stp>
        <stp>NetLastTrade</stp>
        <stp/>
        <stp>T</stp>
        <tr r="G45" s="5"/>
      </tp>
      <tp>
        <v>2.7190000000000003</v>
        <stp/>
        <stp>ContractData</stp>
        <stp>HOEM27</stp>
        <stp>High</stp>
        <stp/>
        <stp>T</stp>
        <tr r="Z3" s="2"/>
      </tp>
      <tp>
        <v>73.17</v>
        <stp/>
        <stp>ContractData</stp>
        <stp>QOH28</stp>
        <stp>Y_Settlement</stp>
        <stp/>
        <stp>T</stp>
        <tr r="K24" s="3"/>
      </tp>
      <tp>
        <v>71.91</v>
        <stp/>
        <stp>ContractData</stp>
        <stp>QOH29</stp>
        <stp>Y_Settlement</stp>
        <stp/>
        <stp>T</stp>
        <tr r="K36" s="3"/>
      </tp>
      <tp>
        <v>76.31</v>
        <stp/>
        <stp>ContractData</stp>
        <stp>QOH27</stp>
        <stp>Y_Settlement</stp>
        <stp/>
        <stp>T</stp>
        <tr r="K12" s="3"/>
      </tp>
      <tp>
        <v>70.739999999999995</v>
        <stp/>
        <stp>ContractData</stp>
        <stp>QOH30</stp>
        <stp>Y_Settlement</stp>
        <stp/>
        <stp>T</stp>
        <tr r="K48" s="3"/>
      </tp>
      <tp>
        <v>69.73</v>
        <stp/>
        <stp>ContractData</stp>
        <stp>QOH31</stp>
        <stp>Y_Settlement</stp>
        <stp/>
        <stp>T</stp>
        <tr r="K60" s="3"/>
      </tp>
      <tp>
        <v>68.710000000000008</v>
        <stp/>
        <stp>ContractData</stp>
        <stp>QOH32</stp>
        <stp>Y_Settlement</stp>
        <stp/>
        <stp>T</stp>
        <tr r="K72" s="3"/>
      </tp>
      <tp>
        <v>67.78</v>
        <stp/>
        <stp>ContractData</stp>
        <stp>QOH33</stp>
        <stp>Y_Settlement</stp>
        <stp/>
        <stp>T</stp>
        <tr r="K84" s="3"/>
      </tp>
      <tp t="s">
        <v/>
        <stp/>
        <stp>ContractData</stp>
        <stp>QOU31</stp>
        <stp>NetLastTrade</stp>
        <stp/>
        <stp>T</stp>
        <tr r="G66" s="3"/>
      </tp>
      <tp t="s">
        <v/>
        <stp/>
        <stp>ContractData</stp>
        <stp>QOU30</stp>
        <stp>NetLastTrade</stp>
        <stp/>
        <stp>T</stp>
        <tr r="G54" s="3"/>
      </tp>
      <tp t="s">
        <v/>
        <stp/>
        <stp>ContractData</stp>
        <stp>QOU32</stp>
        <stp>NetLastTrade</stp>
        <stp/>
        <stp>T</stp>
        <tr r="G78" s="3"/>
      </tp>
      <tp t="s">
        <v/>
        <stp/>
        <stp>ContractData</stp>
        <stp>QOU29</stp>
        <stp>NetLastTrade</stp>
        <stp/>
        <stp>T</stp>
        <tr r="G42" s="3"/>
      </tp>
      <tp t="s">
        <v/>
        <stp/>
        <stp>ContractData</stp>
        <stp>QOU28</stp>
        <stp>NetLastTrade</stp>
        <stp/>
        <stp>T</stp>
        <tr r="G30" s="3"/>
      </tp>
      <tp>
        <v>3.4799999999999898</v>
        <stp/>
        <stp>ContractData</stp>
        <stp>QOU27</stp>
        <stp>NetLastTrade</stp>
        <stp/>
        <stp>T</stp>
        <tr r="J30" s="2"/>
        <tr r="G18" s="3"/>
      </tp>
      <tp>
        <v>3.0600000000000023</v>
        <stp/>
        <stp>ContractData</stp>
        <stp>QOU26</stp>
        <stp>NetLastTrade</stp>
        <stp/>
        <stp>T</stp>
        <tr r="G6" s="3"/>
      </tp>
      <tp t="s">
        <v/>
        <stp/>
        <stp>ContractData</stp>
        <stp>QOG28</stp>
        <stp>Open</stp>
        <stp/>
        <stp>T</stp>
        <tr r="K40" s="2"/>
      </tp>
      <tp t="s">
        <v>JUL</v>
        <stp/>
        <stp>ContractData</stp>
        <stp>NGE?75</stp>
        <stp>ContractMonth</stp>
        <stp/>
        <stp>T</stp>
        <tr r="E77" s="7"/>
      </tp>
      <tp t="s">
        <v>JUN</v>
        <stp/>
        <stp>ContractData</stp>
        <stp>NGE?74</stp>
        <stp>ContractMonth</stp>
        <stp/>
        <stp>T</stp>
        <tr r="E76" s="7"/>
      </tp>
      <tp t="s">
        <v>SEP</v>
        <stp/>
        <stp>ContractData</stp>
        <stp>NGE?77</stp>
        <stp>ContractMonth</stp>
        <stp/>
        <stp>T</stp>
        <tr r="E79" s="7"/>
      </tp>
      <tp t="s">
        <v>AUG</v>
        <stp/>
        <stp>ContractData</stp>
        <stp>NGE?76</stp>
        <stp>ContractMonth</stp>
        <stp/>
        <stp>T</stp>
        <tr r="E78" s="7"/>
      </tp>
      <tp t="s">
        <v>NOV</v>
        <stp/>
        <stp>ContractData</stp>
        <stp>HOE?19</stp>
        <stp>ContractMonth</stp>
        <stp/>
        <stp>T</stp>
        <tr r="E21" s="4"/>
      </tp>
      <tp t="s">
        <v>MAR</v>
        <stp/>
        <stp>ContractData</stp>
        <stp>NGE?71</stp>
        <stp>ContractMonth</stp>
        <stp/>
        <stp>T</stp>
        <tr r="E73" s="7"/>
      </tp>
      <tp t="s">
        <v>OCT</v>
        <stp/>
        <stp>ContractData</stp>
        <stp>HOE?18</stp>
        <stp>ContractMonth</stp>
        <stp/>
        <stp>T</stp>
        <tr r="E20" s="4"/>
      </tp>
      <tp t="s">
        <v>FEB</v>
        <stp/>
        <stp>ContractData</stp>
        <stp>NGE?70</stp>
        <stp>ContractMonth</stp>
        <stp/>
        <stp>T</stp>
        <tr r="E72" s="7"/>
      </tp>
      <tp t="s">
        <v>MAY</v>
        <stp/>
        <stp>ContractData</stp>
        <stp>NGE?73</stp>
        <stp>ContractMonth</stp>
        <stp/>
        <stp>T</stp>
        <tr r="E75" s="7"/>
      </tp>
      <tp t="s">
        <v>APR</v>
        <stp/>
        <stp>ContractData</stp>
        <stp>NGE?72</stp>
        <stp>ContractMonth</stp>
        <stp/>
        <stp>T</stp>
        <tr r="E74" s="7"/>
      </tp>
      <tp t="s">
        <v>JUL</v>
        <stp/>
        <stp>ContractData</stp>
        <stp>HOE?15</stp>
        <stp>ContractMonth</stp>
        <stp/>
        <stp>T</stp>
        <tr r="E17" s="4"/>
      </tp>
      <tp t="s">
        <v>JUN</v>
        <stp/>
        <stp>ContractData</stp>
        <stp>HOE?14</stp>
        <stp>ContractMonth</stp>
        <stp/>
        <stp>T</stp>
        <tr r="E16" s="4"/>
      </tp>
      <tp t="s">
        <v>SEP</v>
        <stp/>
        <stp>ContractData</stp>
        <stp>HOE?17</stp>
        <stp>ContractMonth</stp>
        <stp/>
        <stp>T</stp>
        <tr r="E19" s="4"/>
      </tp>
      <tp t="s">
        <v>AUG</v>
        <stp/>
        <stp>ContractData</stp>
        <stp>HOE?16</stp>
        <stp>ContractMonth</stp>
        <stp/>
        <stp>T</stp>
        <tr r="E18" s="4"/>
      </tp>
      <tp t="s">
        <v>MAR</v>
        <stp/>
        <stp>ContractData</stp>
        <stp>HOE?11</stp>
        <stp>ContractMonth</stp>
        <stp/>
        <stp>T</stp>
        <tr r="E13" s="4"/>
      </tp>
      <tp t="s">
        <v>NOV</v>
        <stp/>
        <stp>ContractData</stp>
        <stp>NGE?79</stp>
        <stp>ContractMonth</stp>
        <stp/>
        <stp>T</stp>
        <tr r="E81" s="7"/>
      </tp>
      <tp t="s">
        <v>FEB</v>
        <stp/>
        <stp>ContractData</stp>
        <stp>HOE?10</stp>
        <stp>ContractMonth</stp>
        <stp/>
        <stp>T</stp>
        <tr r="E12" s="4"/>
      </tp>
      <tp t="s">
        <v>OCT</v>
        <stp/>
        <stp>ContractData</stp>
        <stp>NGE?78</stp>
        <stp>ContractMonth</stp>
        <stp/>
        <stp>T</stp>
        <tr r="E80" s="7"/>
      </tp>
      <tp t="s">
        <v>MAY</v>
        <stp/>
        <stp>ContractData</stp>
        <stp>HOE?13</stp>
        <stp>ContractMonth</stp>
        <stp/>
        <stp>T</stp>
        <tr r="E15" s="4"/>
      </tp>
      <tp t="s">
        <v>APR</v>
        <stp/>
        <stp>ContractData</stp>
        <stp>HOE?12</stp>
        <stp>ContractMonth</stp>
        <stp/>
        <stp>T</stp>
        <tr r="E14" s="4"/>
      </tp>
      <tp>
        <v>2.7190000000000003</v>
        <stp/>
        <stp>ContractData</stp>
        <stp>HOEM27</stp>
        <stp>Open</stp>
        <stp/>
        <stp>T</stp>
        <tr r="Y3" s="2"/>
      </tp>
      <tp t="s">
        <v>CLEV26</v>
        <stp/>
        <stp>ContractData</stp>
        <stp>CLE?6</stp>
        <stp>Symbol</stp>
        <stp/>
        <stp>T</stp>
        <tr r="C8" s="1"/>
      </tp>
      <tp t="s">
        <v/>
        <stp/>
        <stp>ContractData</stp>
        <stp>RBEM27</stp>
        <stp>Open</stp>
        <stp/>
        <stp>T</stp>
        <tr r="Y24" s="2"/>
      </tp>
      <tp t="s">
        <v>SEP</v>
        <stp/>
        <stp>ContractData</stp>
        <stp>NGE?65</stp>
        <stp>ContractMonth</stp>
        <stp/>
        <stp>T</stp>
        <tr r="E67" s="7"/>
      </tp>
      <tp t="s">
        <v>AUG</v>
        <stp/>
        <stp>ContractData</stp>
        <stp>NGE?64</stp>
        <stp>ContractMonth</stp>
        <stp/>
        <stp>T</stp>
        <tr r="E66" s="7"/>
      </tp>
      <tp t="s">
        <v>NOV</v>
        <stp/>
        <stp>ContractData</stp>
        <stp>NGE?67</stp>
        <stp>ContractMonth</stp>
        <stp/>
        <stp>T</stp>
        <tr r="E69" s="7"/>
      </tp>
      <tp t="s">
        <v>OCT</v>
        <stp/>
        <stp>ContractData</stp>
        <stp>NGE?66</stp>
        <stp>ContractMonth</stp>
        <stp/>
        <stp>T</stp>
        <tr r="E68" s="7"/>
      </tp>
      <tp t="s">
        <v/>
        <stp/>
        <stp>ContractData</stp>
        <stp>RBEN27</stp>
        <stp>T_Settlement</stp>
        <stp/>
        <stp>T</stp>
        <tr r="J17" s="5"/>
      </tp>
      <tp t="s">
        <v/>
        <stp/>
        <stp>ContractData</stp>
        <stp>RBEN26</stp>
        <stp>T_Settlement</stp>
        <stp/>
        <stp>T</stp>
        <tr r="J5" s="5"/>
      </tp>
      <tp t="s">
        <v/>
        <stp/>
        <stp>ContractData</stp>
        <stp>RBEN29</stp>
        <stp>T_Settlement</stp>
        <stp/>
        <stp>T</stp>
        <tr r="J41" s="5"/>
      </tp>
      <tp t="s">
        <v/>
        <stp/>
        <stp>ContractData</stp>
        <stp>RBEN28</stp>
        <stp>T_Settlement</stp>
        <stp/>
        <stp>T</stp>
        <tr r="J29" s="5"/>
      </tp>
      <tp t="s">
        <v>MAY</v>
        <stp/>
        <stp>ContractData</stp>
        <stp>NGE?61</stp>
        <stp>ContractMonth</stp>
        <stp/>
        <stp>T</stp>
        <tr r="E63" s="7"/>
      </tp>
      <tp t="s">
        <v>APR</v>
        <stp/>
        <stp>ContractData</stp>
        <stp>NGE?60</stp>
        <stp>ContractMonth</stp>
        <stp/>
        <stp>T</stp>
        <tr r="E62" s="7"/>
      </tp>
      <tp t="s">
        <v>JUL</v>
        <stp/>
        <stp>ContractData</stp>
        <stp>NGE?63</stp>
        <stp>ContractMonth</stp>
        <stp/>
        <stp>T</stp>
        <tr r="E65" s="7"/>
      </tp>
      <tp t="s">
        <v>JUN</v>
        <stp/>
        <stp>ContractData</stp>
        <stp>NGE?62</stp>
        <stp>ContractMonth</stp>
        <stp/>
        <stp>T</stp>
        <tr r="E64" s="7"/>
      </tp>
      <tp t="s">
        <v>JAN</v>
        <stp/>
        <stp>ContractData</stp>
        <stp>NGE?69</stp>
        <stp>ContractMonth</stp>
        <stp/>
        <stp>T</stp>
        <tr r="E71" s="7"/>
      </tp>
      <tp t="s">
        <v>DEC</v>
        <stp/>
        <stp>ContractData</stp>
        <stp>NGE?68</stp>
        <stp>ContractMonth</stp>
        <stp/>
        <stp>T</stp>
        <tr r="E70" s="7"/>
      </tp>
      <tp t="s">
        <v/>
        <stp/>
        <stp>ContractData</stp>
        <stp>CLEN29</stp>
        <stp>T_Settlement</stp>
        <stp/>
        <stp>T</stp>
        <tr r="J41" s="1"/>
      </tp>
      <tp t="s">
        <v/>
        <stp/>
        <stp>ContractData</stp>
        <stp>CLEN28</stp>
        <stp>T_Settlement</stp>
        <stp/>
        <stp>T</stp>
        <tr r="J29" s="1"/>
      </tp>
      <tp t="s">
        <v/>
        <stp/>
        <stp>ContractData</stp>
        <stp>CLEN27</stp>
        <stp>T_Settlement</stp>
        <stp/>
        <stp>T</stp>
        <tr r="J17" s="1"/>
      </tp>
      <tp t="s">
        <v/>
        <stp/>
        <stp>ContractData</stp>
        <stp>CLEN26</stp>
        <stp>T_Settlement</stp>
        <stp/>
        <stp>T</stp>
        <tr r="J5" s="1"/>
      </tp>
      <tp t="s">
        <v/>
        <stp/>
        <stp>ContractData</stp>
        <stp>CLEN31</stp>
        <stp>T_Settlement</stp>
        <stp/>
        <stp>T</stp>
        <tr r="J65" s="1"/>
      </tp>
      <tp t="s">
        <v/>
        <stp/>
        <stp>ContractData</stp>
        <stp>CLEN30</stp>
        <stp>T_Settlement</stp>
        <stp/>
        <stp>T</stp>
        <tr r="J53" s="1"/>
      </tp>
      <tp t="s">
        <v/>
        <stp/>
        <stp>ContractData</stp>
        <stp>CLEN33</stp>
        <stp>T_Settlement</stp>
        <stp/>
        <stp>T</stp>
        <tr r="J89" s="1"/>
      </tp>
      <tp t="s">
        <v/>
        <stp/>
        <stp>ContractData</stp>
        <stp>CLEN32</stp>
        <stp>T_Settlement</stp>
        <stp/>
        <stp>T</stp>
        <tr r="J77" s="1"/>
      </tp>
      <tp t="s">
        <v/>
        <stp/>
        <stp>ContractData</stp>
        <stp>CLEN35</stp>
        <stp>T_Settlement</stp>
        <stp/>
        <stp>T</stp>
        <tr r="J113" s="1"/>
      </tp>
      <tp t="s">
        <v/>
        <stp/>
        <stp>ContractData</stp>
        <stp>CLEN34</stp>
        <stp>T_Settlement</stp>
        <stp/>
        <stp>T</stp>
        <tr r="J101" s="1"/>
      </tp>
      <tp t="s">
        <v/>
        <stp/>
        <stp>ContractData</stp>
        <stp>CLEN36</stp>
        <stp>T_Settlement</stp>
        <stp/>
        <stp>T</stp>
        <tr r="J125" s="1"/>
      </tp>
      <tp t="s">
        <v/>
        <stp/>
        <stp>ContractData</stp>
        <stp>HOEN28</stp>
        <stp>T_Settlement</stp>
        <stp/>
        <stp>T</stp>
        <tr r="J29" s="4"/>
      </tp>
      <tp t="s">
        <v/>
        <stp/>
        <stp>ContractData</stp>
        <stp>HOEN29</stp>
        <stp>T_Settlement</stp>
        <stp/>
        <stp>T</stp>
        <tr r="J41" s="4"/>
      </tp>
      <tp t="s">
        <v/>
        <stp/>
        <stp>ContractData</stp>
        <stp>HOEN26</stp>
        <stp>T_Settlement</stp>
        <stp/>
        <stp>T</stp>
        <tr r="J5" s="4"/>
      </tp>
      <tp t="s">
        <v/>
        <stp/>
        <stp>ContractData</stp>
        <stp>HOEN27</stp>
        <stp>T_Settlement</stp>
        <stp/>
        <stp>T</stp>
        <tr r="J17" s="4"/>
      </tp>
      <tp t="s">
        <v/>
        <stp/>
        <stp>ContractData</stp>
        <stp>NGEN32</stp>
        <stp>T_Settlement</stp>
        <stp/>
        <stp>T</stp>
        <tr r="J77" s="7"/>
      </tp>
      <tp t="s">
        <v/>
        <stp/>
        <stp>ContractData</stp>
        <stp>NGEN33</stp>
        <stp>T_Settlement</stp>
        <stp/>
        <stp>T</stp>
        <tr r="J89" s="7"/>
      </tp>
      <tp t="s">
        <v/>
        <stp/>
        <stp>ContractData</stp>
        <stp>NGEN30</stp>
        <stp>T_Settlement</stp>
        <stp/>
        <stp>T</stp>
        <tr r="J53" s="7"/>
      </tp>
      <tp t="s">
        <v/>
        <stp/>
        <stp>ContractData</stp>
        <stp>NGEN31</stp>
        <stp>T_Settlement</stp>
        <stp/>
        <stp>T</stp>
        <tr r="J65" s="7"/>
      </tp>
      <tp t="s">
        <v/>
        <stp/>
        <stp>ContractData</stp>
        <stp>NGEN36</stp>
        <stp>T_Settlement</stp>
        <stp/>
        <stp>T</stp>
        <tr r="J125" s="7"/>
      </tp>
      <tp t="s">
        <v/>
        <stp/>
        <stp>ContractData</stp>
        <stp>NGEN37</stp>
        <stp>T_Settlement</stp>
        <stp/>
        <stp>T</stp>
        <tr r="J137" s="7"/>
      </tp>
      <tp t="s">
        <v/>
        <stp/>
        <stp>ContractData</stp>
        <stp>NGEN34</stp>
        <stp>T_Settlement</stp>
        <stp/>
        <stp>T</stp>
        <tr r="J101" s="7"/>
      </tp>
      <tp t="s">
        <v/>
        <stp/>
        <stp>ContractData</stp>
        <stp>NGEN35</stp>
        <stp>T_Settlement</stp>
        <stp/>
        <stp>T</stp>
        <tr r="J113" s="7"/>
      </tp>
      <tp t="s">
        <v/>
        <stp/>
        <stp>ContractData</stp>
        <stp>NGEN38</stp>
        <stp>T_Settlement</stp>
        <stp/>
        <stp>T</stp>
        <tr r="J149" s="7"/>
      </tp>
      <tp t="s">
        <v/>
        <stp/>
        <stp>ContractData</stp>
        <stp>NGEN26</stp>
        <stp>T_Settlement</stp>
        <stp/>
        <stp>T</stp>
        <tr r="J5" s="7"/>
      </tp>
      <tp t="s">
        <v/>
        <stp/>
        <stp>ContractData</stp>
        <stp>NGEN27</stp>
        <stp>T_Settlement</stp>
        <stp/>
        <stp>T</stp>
        <tr r="J17" s="7"/>
      </tp>
      <tp t="s">
        <v/>
        <stp/>
        <stp>ContractData</stp>
        <stp>NGEN28</stp>
        <stp>T_Settlement</stp>
        <stp/>
        <stp>T</stp>
        <tr r="J29" s="7"/>
      </tp>
      <tp t="s">
        <v/>
        <stp/>
        <stp>ContractData</stp>
        <stp>NGEN29</stp>
        <stp>T_Settlement</stp>
        <stp/>
        <stp>T</stp>
        <tr r="J41" s="7"/>
      </tp>
      <tp t="s">
        <v/>
        <stp/>
        <stp>ContractData</stp>
        <stp>RBEK27</stp>
        <stp>High</stp>
        <stp/>
        <stp>T</stp>
        <tr r="Z17" s="2"/>
      </tp>
      <tp>
        <v>3.1644000000000001</v>
        <stp/>
        <stp>ContractData</stp>
        <stp>RBEK26</stp>
        <stp>High</stp>
        <stp/>
        <stp>T</stp>
        <tr r="Z16" s="2"/>
      </tp>
      <tp>
        <v>91.2</v>
        <stp/>
        <stp>ContractData</stp>
        <stp>CLEK26</stp>
        <stp>High</stp>
        <stp/>
        <stp>T</stp>
        <tr r="L2" s="2"/>
      </tp>
      <tp>
        <v>2.746</v>
        <stp/>
        <stp>ContractData</stp>
        <stp>NGEK26</stp>
        <stp>High</stp>
        <stp/>
        <stp>T</stp>
        <tr r="Z30" s="2"/>
      </tp>
      <tp t="s">
        <v/>
        <stp/>
        <stp>ContractData</stp>
        <stp>NGEK29</stp>
        <stp>High</stp>
        <stp/>
        <stp>T</stp>
        <tr r="Z48" s="2"/>
      </tp>
      <tp t="s">
        <v/>
        <stp/>
        <stp>ContractData</stp>
        <stp>NGEK31</stp>
        <stp>High</stp>
        <stp/>
        <stp>T</stp>
        <tr r="Z35" s="2"/>
      </tp>
      <tp t="s">
        <v>CLEX26</v>
        <stp/>
        <stp>ContractData</stp>
        <stp>CLE?7</stp>
        <stp>Symbol</stp>
        <stp/>
        <stp>T</stp>
        <tr r="C9" s="1"/>
      </tp>
      <tp>
        <v>3.7</v>
        <stp/>
        <stp>ContractData</stp>
        <stp>HOEK26</stp>
        <stp>High</stp>
        <stp/>
        <stp>T</stp>
        <tr r="Z2" s="2"/>
      </tp>
      <tp t="s">
        <v/>
        <stp/>
        <stp>ContractData</stp>
        <stp>QOG28</stp>
        <stp>T_Settlement</stp>
        <stp/>
        <stp>T</stp>
        <tr r="G40" s="2"/>
        <tr r="J23" s="3"/>
      </tp>
      <tp>
        <v>73.09</v>
        <stp/>
        <stp>ContractData</stp>
        <stp>QOJ28</stp>
        <stp>Y_Settlement</stp>
        <stp/>
        <stp>T</stp>
        <tr r="K25" s="3"/>
      </tp>
      <tp t="s">
        <v/>
        <stp/>
        <stp>ContractData</stp>
        <stp>QOG29</stp>
        <stp>T_Settlement</stp>
        <stp/>
        <stp>T</stp>
        <tr r="J35" s="3"/>
      </tp>
      <tp>
        <v>71.850000000000009</v>
        <stp/>
        <stp>ContractData</stp>
        <stp>QOJ29</stp>
        <stp>Y_Settlement</stp>
        <stp/>
        <stp>T</stp>
        <tr r="K37" s="3"/>
      </tp>
      <tp t="s">
        <v/>
        <stp/>
        <stp>ContractData</stp>
        <stp>QOG27</stp>
        <stp>T_Settlement</stp>
        <stp/>
        <stp>T</stp>
        <tr r="J11" s="3"/>
      </tp>
      <tp>
        <v>75.83</v>
        <stp/>
        <stp>ContractData</stp>
        <stp>QOJ27</stp>
        <stp>Y_Settlement</stp>
        <stp/>
        <stp>T</stp>
        <tr r="K13" s="3"/>
      </tp>
      <tp t="s">
        <v/>
        <stp/>
        <stp>ContractData</stp>
        <stp>QOG30</stp>
        <stp>T_Settlement</stp>
        <stp/>
        <stp>T</stp>
        <tr r="J47" s="3"/>
      </tp>
      <tp>
        <v>70.69</v>
        <stp/>
        <stp>ContractData</stp>
        <stp>QOJ30</stp>
        <stp>Y_Settlement</stp>
        <stp/>
        <stp>T</stp>
        <tr r="K49" s="3"/>
      </tp>
      <tp t="s">
        <v/>
        <stp/>
        <stp>ContractData</stp>
        <stp>QOG31</stp>
        <stp>T_Settlement</stp>
        <stp/>
        <stp>T</stp>
        <tr r="J59" s="3"/>
      </tp>
      <tp>
        <v>69.650000000000006</v>
        <stp/>
        <stp>ContractData</stp>
        <stp>QOJ31</stp>
        <stp>Y_Settlement</stp>
        <stp/>
        <stp>T</stp>
        <tr r="K61" s="3"/>
      </tp>
      <tp t="s">
        <v/>
        <stp/>
        <stp>ContractData</stp>
        <stp>QOG32</stp>
        <stp>T_Settlement</stp>
        <stp/>
        <stp>T</stp>
        <tr r="J71" s="3"/>
      </tp>
      <tp>
        <v>68.63</v>
        <stp/>
        <stp>ContractData</stp>
        <stp>QOJ32</stp>
        <stp>Y_Settlement</stp>
        <stp/>
        <stp>T</stp>
        <tr r="K73" s="3"/>
      </tp>
      <tp t="s">
        <v/>
        <stp/>
        <stp>ContractData</stp>
        <stp>QOG33</stp>
        <stp>T_Settlement</stp>
        <stp/>
        <stp>T</stp>
        <tr r="J83" s="3"/>
      </tp>
      <tp t="s">
        <v>NOV</v>
        <stp/>
        <stp>ContractData</stp>
        <stp>NGE?55</stp>
        <stp>ContractMonth</stp>
        <stp/>
        <stp>T</stp>
        <tr r="E57" s="7"/>
      </tp>
      <tp t="s">
        <v>OCT</v>
        <stp/>
        <stp>ContractData</stp>
        <stp>NGE?54</stp>
        <stp>ContractMonth</stp>
        <stp/>
        <stp>T</stp>
        <tr r="E56" s="7"/>
      </tp>
      <tp t="s">
        <v>JAN</v>
        <stp/>
        <stp>ContractData</stp>
        <stp>NGE?57</stp>
        <stp>ContractMonth</stp>
        <stp/>
        <stp>T</stp>
        <tr r="E59" s="7"/>
      </tp>
      <tp t="s">
        <v>DEC</v>
        <stp/>
        <stp>ContractData</stp>
        <stp>NGE?56</stp>
        <stp>ContractMonth</stp>
        <stp/>
        <stp>T</stp>
        <tr r="E58" s="7"/>
      </tp>
      <tp t="s">
        <v/>
        <stp/>
        <stp>ContractData</stp>
        <stp>RBEM27</stp>
        <stp>T_Settlement</stp>
        <stp/>
        <stp>T</stp>
        <tr r="U24" s="2"/>
        <tr r="J16" s="5"/>
      </tp>
      <tp t="s">
        <v/>
        <stp/>
        <stp>ContractData</stp>
        <stp>RBEM26</stp>
        <stp>T_Settlement</stp>
        <stp/>
        <stp>T</stp>
        <tr r="J4" s="5"/>
      </tp>
      <tp t="s">
        <v/>
        <stp/>
        <stp>ContractData</stp>
        <stp>RBEM29</stp>
        <stp>T_Settlement</stp>
        <stp/>
        <stp>T</stp>
        <tr r="J40" s="5"/>
      </tp>
      <tp t="s">
        <v/>
        <stp/>
        <stp>ContractData</stp>
        <stp>RBEM28</stp>
        <stp>T_Settlement</stp>
        <stp/>
        <stp>T</stp>
        <tr r="J28" s="5"/>
      </tp>
      <tp t="s">
        <v>JUL</v>
        <stp/>
        <stp>ContractData</stp>
        <stp>HOE?39</stp>
        <stp>ContractMonth</stp>
        <stp/>
        <stp>T</stp>
        <tr r="E41" s="4"/>
      </tp>
      <tp t="s">
        <v>JUL</v>
        <stp/>
        <stp>ContractData</stp>
        <stp>NGE?51</stp>
        <stp>ContractMonth</stp>
        <stp/>
        <stp>T</stp>
        <tr r="E53" s="7"/>
      </tp>
      <tp t="s">
        <v>JUN</v>
        <stp/>
        <stp>ContractData</stp>
        <stp>HOE?38</stp>
        <stp>ContractMonth</stp>
        <stp/>
        <stp>T</stp>
        <tr r="E40" s="4"/>
      </tp>
      <tp t="s">
        <v>JUN</v>
        <stp/>
        <stp>ContractData</stp>
        <stp>NGE?50</stp>
        <stp>ContractMonth</stp>
        <stp/>
        <stp>T</stp>
        <tr r="E52" s="7"/>
      </tp>
      <tp t="s">
        <v>AUG</v>
        <stp/>
        <stp>ContractData</stp>
        <stp>CLE?88</stp>
        <stp>ContractMonth</stp>
        <stp/>
        <stp>T</stp>
        <tr r="E90" s="1"/>
      </tp>
      <tp t="s">
        <v>SEP</v>
        <stp/>
        <stp>ContractData</stp>
        <stp>NGE?53</stp>
        <stp>ContractMonth</stp>
        <stp/>
        <stp>T</stp>
        <tr r="E55" s="7"/>
      </tp>
      <tp t="s">
        <v>SEP</v>
        <stp/>
        <stp>ContractData</stp>
        <stp>CLE?89</stp>
        <stp>ContractMonth</stp>
        <stp/>
        <stp>T</stp>
        <tr r="E91" s="1"/>
      </tp>
      <tp t="s">
        <v>AUG</v>
        <stp/>
        <stp>ContractData</stp>
        <stp>NGE?52</stp>
        <stp>ContractMonth</stp>
        <stp/>
        <stp>T</stp>
        <tr r="E54" s="7"/>
      </tp>
      <tp t="s">
        <v>JUN</v>
        <stp/>
        <stp>ContractData</stp>
        <stp>CLE?86</stp>
        <stp>ContractMonth</stp>
        <stp/>
        <stp>T</stp>
        <tr r="E88" s="1"/>
      </tp>
      <tp t="s">
        <v>MAR</v>
        <stp/>
        <stp>ContractData</stp>
        <stp>HOE?35</stp>
        <stp>ContractMonth</stp>
        <stp/>
        <stp>T</stp>
        <tr r="E37" s="4"/>
      </tp>
      <tp t="s">
        <v>JUL</v>
        <stp/>
        <stp>ContractData</stp>
        <stp>CLE?87</stp>
        <stp>ContractMonth</stp>
        <stp/>
        <stp>T</stp>
        <tr r="E89" s="1"/>
      </tp>
      <tp t="s">
        <v>FEB</v>
        <stp/>
        <stp>ContractData</stp>
        <stp>HOE?34</stp>
        <stp>ContractMonth</stp>
        <stp/>
        <stp>T</stp>
        <tr r="E36" s="4"/>
      </tp>
      <tp t="s">
        <v>APR</v>
        <stp/>
        <stp>ContractData</stp>
        <stp>CLE?84</stp>
        <stp>ContractMonth</stp>
        <stp/>
        <stp>T</stp>
        <tr r="E86" s="1"/>
      </tp>
      <tp t="s">
        <v>MAY</v>
        <stp/>
        <stp>ContractData</stp>
        <stp>HOE?37</stp>
        <stp>ContractMonth</stp>
        <stp/>
        <stp>T</stp>
        <tr r="E39" s="4"/>
      </tp>
      <tp t="s">
        <v>MAY</v>
        <stp/>
        <stp>ContractData</stp>
        <stp>CLE?85</stp>
        <stp>ContractMonth</stp>
        <stp/>
        <stp>T</stp>
        <tr r="E87" s="1"/>
      </tp>
      <tp t="s">
        <v>APR</v>
        <stp/>
        <stp>ContractData</stp>
        <stp>HOE?36</stp>
        <stp>ContractMonth</stp>
        <stp/>
        <stp>T</stp>
        <tr r="E38" s="4"/>
      </tp>
      <tp t="s">
        <v>FEB</v>
        <stp/>
        <stp>ContractData</stp>
        <stp>CLE?82</stp>
        <stp>ContractMonth</stp>
        <stp/>
        <stp>T</stp>
        <tr r="E84" s="1"/>
      </tp>
      <tp t="s">
        <v>NOV</v>
        <stp/>
        <stp>ContractData</stp>
        <stp>HOE?31</stp>
        <stp>ContractMonth</stp>
        <stp/>
        <stp>T</stp>
        <tr r="E33" s="4"/>
      </tp>
      <tp t="s">
        <v>MAR</v>
        <stp/>
        <stp>ContractData</stp>
        <stp>NGE?59</stp>
        <stp>ContractMonth</stp>
        <stp/>
        <stp>T</stp>
        <tr r="E61" s="7"/>
      </tp>
      <tp t="s">
        <v>MAR</v>
        <stp/>
        <stp>ContractData</stp>
        <stp>CLE?83</stp>
        <stp>ContractMonth</stp>
        <stp/>
        <stp>T</stp>
        <tr r="E85" s="1"/>
      </tp>
      <tp t="s">
        <v>OCT</v>
        <stp/>
        <stp>ContractData</stp>
        <stp>HOE?30</stp>
        <stp>ContractMonth</stp>
        <stp/>
        <stp>T</stp>
        <tr r="E32" s="4"/>
      </tp>
      <tp t="s">
        <v>FEB</v>
        <stp/>
        <stp>ContractData</stp>
        <stp>NGE?58</stp>
        <stp>ContractMonth</stp>
        <stp/>
        <stp>T</stp>
        <tr r="E60" s="7"/>
      </tp>
      <tp t="s">
        <v>DEC</v>
        <stp/>
        <stp>ContractData</stp>
        <stp>CLE?80</stp>
        <stp>ContractMonth</stp>
        <stp/>
        <stp>T</stp>
        <tr r="E82" s="1"/>
      </tp>
      <tp t="s">
        <v>JAN</v>
        <stp/>
        <stp>ContractData</stp>
        <stp>HOE?33</stp>
        <stp>ContractMonth</stp>
        <stp/>
        <stp>T</stp>
        <tr r="E35" s="4"/>
      </tp>
      <tp t="s">
        <v>JAN</v>
        <stp/>
        <stp>ContractData</stp>
        <stp>CLE?81</stp>
        <stp>ContractMonth</stp>
        <stp/>
        <stp>T</stp>
        <tr r="E83" s="1"/>
      </tp>
      <tp t="s">
        <v>DEC</v>
        <stp/>
        <stp>ContractData</stp>
        <stp>HOE?32</stp>
        <stp>ContractMonth</stp>
        <stp/>
        <stp>T</stp>
        <tr r="E34" s="4"/>
      </tp>
      <tp t="s">
        <v/>
        <stp/>
        <stp>ContractData</stp>
        <stp>CLEM29</stp>
        <stp>T_Settlement</stp>
        <stp/>
        <stp>T</stp>
        <tr r="J40" s="1"/>
      </tp>
      <tp t="s">
        <v/>
        <stp/>
        <stp>ContractData</stp>
        <stp>CLEM28</stp>
        <stp>T_Settlement</stp>
        <stp/>
        <stp>T</stp>
        <tr r="J28" s="1"/>
      </tp>
      <tp t="s">
        <v/>
        <stp/>
        <stp>ContractData</stp>
        <stp>CLEM27</stp>
        <stp>T_Settlement</stp>
        <stp/>
        <stp>T</stp>
        <tr r="J16" s="1"/>
      </tp>
      <tp t="s">
        <v/>
        <stp/>
        <stp>ContractData</stp>
        <stp>CLEM26</stp>
        <stp>T_Settlement</stp>
        <stp/>
        <stp>T</stp>
        <tr r="J4" s="1"/>
      </tp>
      <tp t="s">
        <v/>
        <stp/>
        <stp>ContractData</stp>
        <stp>CLEM31</stp>
        <stp>T_Settlement</stp>
        <stp/>
        <stp>T</stp>
        <tr r="J64" s="1"/>
      </tp>
      <tp t="s">
        <v/>
        <stp/>
        <stp>ContractData</stp>
        <stp>CLEM30</stp>
        <stp>T_Settlement</stp>
        <stp/>
        <stp>T</stp>
        <tr r="J52" s="1"/>
      </tp>
      <tp t="s">
        <v/>
        <stp/>
        <stp>ContractData</stp>
        <stp>CLEM33</stp>
        <stp>T_Settlement</stp>
        <stp/>
        <stp>T</stp>
        <tr r="J88" s="1"/>
      </tp>
      <tp t="s">
        <v/>
        <stp/>
        <stp>ContractData</stp>
        <stp>CLEM32</stp>
        <stp>T_Settlement</stp>
        <stp/>
        <stp>T</stp>
        <tr r="J76" s="1"/>
      </tp>
      <tp t="s">
        <v/>
        <stp/>
        <stp>ContractData</stp>
        <stp>CLEM35</stp>
        <stp>T_Settlement</stp>
        <stp/>
        <stp>T</stp>
        <tr r="J112" s="1"/>
      </tp>
      <tp t="s">
        <v/>
        <stp/>
        <stp>ContractData</stp>
        <stp>CLEM34</stp>
        <stp>T_Settlement</stp>
        <stp/>
        <stp>T</stp>
        <tr r="J100" s="1"/>
      </tp>
      <tp t="s">
        <v/>
        <stp/>
        <stp>ContractData</stp>
        <stp>CLEM36</stp>
        <stp>T_Settlement</stp>
        <stp/>
        <stp>T</stp>
        <tr r="J124" s="1"/>
      </tp>
      <tp t="s">
        <v/>
        <stp/>
        <stp>ContractData</stp>
        <stp>HOEM28</stp>
        <stp>T_Settlement</stp>
        <stp/>
        <stp>T</stp>
        <tr r="J28" s="4"/>
      </tp>
      <tp t="s">
        <v/>
        <stp/>
        <stp>ContractData</stp>
        <stp>HOEM29</stp>
        <stp>T_Settlement</stp>
        <stp/>
        <stp>T</stp>
        <tr r="J40" s="4"/>
      </tp>
      <tp t="s">
        <v/>
        <stp/>
        <stp>ContractData</stp>
        <stp>HOEM26</stp>
        <stp>T_Settlement</stp>
        <stp/>
        <stp>T</stp>
        <tr r="J4" s="4"/>
      </tp>
      <tp t="s">
        <v/>
        <stp/>
        <stp>ContractData</stp>
        <stp>HOEM27</stp>
        <stp>T_Settlement</stp>
        <stp/>
        <stp>T</stp>
        <tr r="U3" s="2"/>
        <tr r="J16" s="4"/>
      </tp>
      <tp t="s">
        <v/>
        <stp/>
        <stp>ContractData</stp>
        <stp>NGEM32</stp>
        <stp>T_Settlement</stp>
        <stp/>
        <stp>T</stp>
        <tr r="J76" s="7"/>
      </tp>
      <tp t="s">
        <v/>
        <stp/>
        <stp>ContractData</stp>
        <stp>NGEM33</stp>
        <stp>T_Settlement</stp>
        <stp/>
        <stp>T</stp>
        <tr r="J88" s="7"/>
      </tp>
      <tp t="s">
        <v/>
        <stp/>
        <stp>ContractData</stp>
        <stp>NGEM30</stp>
        <stp>T_Settlement</stp>
        <stp/>
        <stp>T</stp>
        <tr r="J52" s="7"/>
      </tp>
      <tp t="s">
        <v/>
        <stp/>
        <stp>ContractData</stp>
        <stp>NGEM31</stp>
        <stp>T_Settlement</stp>
        <stp/>
        <stp>T</stp>
        <tr r="J64" s="7"/>
      </tp>
      <tp t="s">
        <v/>
        <stp/>
        <stp>ContractData</stp>
        <stp>NGEM36</stp>
        <stp>T_Settlement</stp>
        <stp/>
        <stp>T</stp>
        <tr r="J124" s="7"/>
      </tp>
      <tp t="s">
        <v/>
        <stp/>
        <stp>ContractData</stp>
        <stp>NGEM37</stp>
        <stp>T_Settlement</stp>
        <stp/>
        <stp>T</stp>
        <tr r="J136" s="7"/>
      </tp>
      <tp t="s">
        <v/>
        <stp/>
        <stp>ContractData</stp>
        <stp>NGEM34</stp>
        <stp>T_Settlement</stp>
        <stp/>
        <stp>T</stp>
        <tr r="J100" s="7"/>
      </tp>
      <tp t="s">
        <v/>
        <stp/>
        <stp>ContractData</stp>
        <stp>NGEM35</stp>
        <stp>T_Settlement</stp>
        <stp/>
        <stp>T</stp>
        <tr r="J112" s="7"/>
      </tp>
      <tp t="s">
        <v/>
        <stp/>
        <stp>ContractData</stp>
        <stp>NGEM38</stp>
        <stp>T_Settlement</stp>
        <stp/>
        <stp>T</stp>
        <tr r="J148" s="7"/>
      </tp>
      <tp t="s">
        <v/>
        <stp/>
        <stp>ContractData</stp>
        <stp>NGEM26</stp>
        <stp>T_Settlement</stp>
        <stp/>
        <stp>T</stp>
        <tr r="J4" s="7"/>
      </tp>
      <tp t="s">
        <v/>
        <stp/>
        <stp>ContractData</stp>
        <stp>NGEM27</stp>
        <stp>T_Settlement</stp>
        <stp/>
        <stp>T</stp>
        <tr r="J16" s="7"/>
      </tp>
      <tp t="s">
        <v/>
        <stp/>
        <stp>ContractData</stp>
        <stp>NGEM28</stp>
        <stp>T_Settlement</stp>
        <stp/>
        <stp>T</stp>
        <tr r="J28" s="7"/>
      </tp>
      <tp t="s">
        <v/>
        <stp/>
        <stp>ContractData</stp>
        <stp>NGEM29</stp>
        <stp>T_Settlement</stp>
        <stp/>
        <stp>T</stp>
        <tr r="J40" s="7"/>
      </tp>
      <tp t="s">
        <v>NGEF27</v>
        <stp/>
        <stp>ContractData</stp>
        <stp>NGE?9</stp>
        <stp>Symbol</stp>
        <stp/>
        <stp>T</stp>
        <tr r="C11" s="7"/>
      </tp>
      <tp>
        <v>70.19</v>
        <stp/>
        <stp>ContractData</stp>
        <stp>CLEH28</stp>
        <stp>High</stp>
        <stp/>
        <stp>T</stp>
        <tr r="L4" s="2"/>
      </tp>
      <tp t="s">
        <v>CLEQ26</v>
        <stp/>
        <stp>ContractData</stp>
        <stp>CLE?4</stp>
        <stp>Symbol</stp>
        <stp/>
        <stp>T</stp>
        <tr r="C6" s="1"/>
      </tp>
      <tp t="s">
        <v/>
        <stp/>
        <stp>ContractData</stp>
        <stp>HOEH28</stp>
        <stp>High</stp>
        <stp/>
        <stp>T</stp>
        <tr r="Z11" s="2"/>
      </tp>
      <tp t="s">
        <v/>
        <stp/>
        <stp>ContractData</stp>
        <stp>QOF28</stp>
        <stp>T_Settlement</stp>
        <stp/>
        <stp>T</stp>
        <tr r="J22" s="3"/>
      </tp>
      <tp>
        <v>73.010000000000005</v>
        <stp/>
        <stp>ContractData</stp>
        <stp>QOK28</stp>
        <stp>Y_Settlement</stp>
        <stp/>
        <stp>T</stp>
        <tr r="K26" s="3"/>
      </tp>
      <tp t="s">
        <v/>
        <stp/>
        <stp>ContractData</stp>
        <stp>QOF29</stp>
        <stp>T_Settlement</stp>
        <stp/>
        <stp>T</stp>
        <tr r="J34" s="3"/>
      </tp>
      <tp>
        <v>71.78</v>
        <stp/>
        <stp>ContractData</stp>
        <stp>QOK29</stp>
        <stp>Y_Settlement</stp>
        <stp/>
        <stp>T</stp>
        <tr r="K38" s="3"/>
      </tp>
      <tp t="s">
        <v/>
        <stp/>
        <stp>ContractData</stp>
        <stp>QOF27</stp>
        <stp>T_Settlement</stp>
        <stp/>
        <stp>T</stp>
        <tr r="J10" s="3"/>
      </tp>
      <tp>
        <v>75.41</v>
        <stp/>
        <stp>ContractData</stp>
        <stp>QOK27</stp>
        <stp>Y_Settlement</stp>
        <stp/>
        <stp>T</stp>
        <tr r="K14" s="3"/>
      </tp>
      <tp t="s">
        <v/>
        <stp/>
        <stp>ContractData</stp>
        <stp>QOF30</stp>
        <stp>T_Settlement</stp>
        <stp/>
        <stp>T</stp>
        <tr r="J46" s="3"/>
      </tp>
      <tp>
        <v>70.64</v>
        <stp/>
        <stp>ContractData</stp>
        <stp>QOK30</stp>
        <stp>Y_Settlement</stp>
        <stp/>
        <stp>T</stp>
        <tr r="K50" s="3"/>
      </tp>
      <tp t="s">
        <v/>
        <stp/>
        <stp>ContractData</stp>
        <stp>QOF31</stp>
        <stp>T_Settlement</stp>
        <stp/>
        <stp>T</stp>
        <tr r="J58" s="3"/>
      </tp>
      <tp>
        <v>69.570000000000007</v>
        <stp/>
        <stp>ContractData</stp>
        <stp>QOK31</stp>
        <stp>Y_Settlement</stp>
        <stp/>
        <stp>T</stp>
        <tr r="K62" s="3"/>
      </tp>
      <tp t="s">
        <v/>
        <stp/>
        <stp>ContractData</stp>
        <stp>QOF32</stp>
        <stp>T_Settlement</stp>
        <stp/>
        <stp>T</stp>
        <tr r="J70" s="3"/>
      </tp>
      <tp>
        <v>68.55</v>
        <stp/>
        <stp>ContractData</stp>
        <stp>QOK32</stp>
        <stp>Y_Settlement</stp>
        <stp/>
        <stp>T</stp>
        <tr r="K74" s="3"/>
      </tp>
      <tp t="s">
        <v/>
        <stp/>
        <stp>ContractData</stp>
        <stp>QOF33</stp>
        <stp>T_Settlement</stp>
        <stp/>
        <stp>T</stp>
        <tr r="J82" s="3"/>
      </tp>
      <tp t="s">
        <v/>
        <stp/>
        <stp>ContractData</stp>
        <stp>QOV31</stp>
        <stp>NetLastTrade</stp>
        <stp/>
        <stp>T</stp>
        <tr r="G67" s="3"/>
      </tp>
      <tp t="s">
        <v/>
        <stp/>
        <stp>ContractData</stp>
        <stp>QOV30</stp>
        <stp>NetLastTrade</stp>
        <stp/>
        <stp>T</stp>
        <tr r="G55" s="3"/>
      </tp>
      <tp t="s">
        <v/>
        <stp/>
        <stp>ContractData</stp>
        <stp>QOV32</stp>
        <stp>NetLastTrade</stp>
        <stp/>
        <stp>T</stp>
        <tr r="G79" s="3"/>
      </tp>
      <tp t="s">
        <v/>
        <stp/>
        <stp>ContractData</stp>
        <stp>QOV29</stp>
        <stp>NetLastTrade</stp>
        <stp/>
        <stp>T</stp>
        <tr r="G43" s="3"/>
      </tp>
      <tp t="s">
        <v/>
        <stp/>
        <stp>ContractData</stp>
        <stp>QOV28</stp>
        <stp>NetLastTrade</stp>
        <stp/>
        <stp>T</stp>
        <tr r="G31" s="3"/>
      </tp>
      <tp>
        <v>-0.26000000000000512</v>
        <stp/>
        <stp>ContractData</stp>
        <stp>QOV27</stp>
        <stp>NetLastTrade</stp>
        <stp/>
        <stp>T</stp>
        <tr r="J39" s="2"/>
        <tr r="G19" s="3"/>
      </tp>
      <tp>
        <v>2.9399999999999977</v>
        <stp/>
        <stp>ContractData</stp>
        <stp>QOV26</stp>
        <stp>NetLastTrade</stp>
        <stp/>
        <stp>T</stp>
        <tr r="G7" s="3"/>
      </tp>
      <tp t="s">
        <v>JAN</v>
        <stp/>
        <stp>ContractData</stp>
        <stp>NGE?45</stp>
        <stp>ContractMonth</stp>
        <stp/>
        <stp>T</stp>
        <tr r="E47" s="7"/>
      </tp>
      <tp t="s">
        <v>DEC</v>
        <stp/>
        <stp>ContractData</stp>
        <stp>NGE?44</stp>
        <stp>ContractMonth</stp>
        <stp/>
        <stp>T</stp>
        <tr r="E46" s="7"/>
      </tp>
      <tp t="s">
        <v>MAR</v>
        <stp/>
        <stp>ContractData</stp>
        <stp>NGE?47</stp>
        <stp>ContractMonth</stp>
        <stp/>
        <stp>T</stp>
        <tr r="E49" s="7"/>
      </tp>
      <tp t="s">
        <v>FEB</v>
        <stp/>
        <stp>ContractData</stp>
        <stp>NGE?46</stp>
        <stp>ContractMonth</stp>
        <stp/>
        <stp>T</stp>
        <tr r="E48" s="7"/>
      </tp>
      <tp t="s">
        <v>SEP</v>
        <stp/>
        <stp>ContractData</stp>
        <stp>HOE?29</stp>
        <stp>ContractMonth</stp>
        <stp/>
        <stp>T</stp>
        <tr r="E31" s="4"/>
      </tp>
      <tp t="s">
        <v>SEP</v>
        <stp/>
        <stp>ContractData</stp>
        <stp>NGE?41</stp>
        <stp>ContractMonth</stp>
        <stp/>
        <stp>T</stp>
        <tr r="E43" s="7"/>
      </tp>
      <tp t="s">
        <v>AUG</v>
        <stp/>
        <stp>ContractData</stp>
        <stp>HOE?28</stp>
        <stp>ContractMonth</stp>
        <stp/>
        <stp>T</stp>
        <tr r="E30" s="4"/>
      </tp>
      <tp t="s">
        <v>AUG</v>
        <stp/>
        <stp>ContractData</stp>
        <stp>NGE?40</stp>
        <stp>ContractMonth</stp>
        <stp/>
        <stp>T</stp>
        <tr r="E42" s="7"/>
      </tp>
      <tp t="s">
        <v>JUN</v>
        <stp/>
        <stp>ContractData</stp>
        <stp>CLE?98</stp>
        <stp>ContractMonth</stp>
        <stp/>
        <stp>T</stp>
        <tr r="E100" s="1"/>
      </tp>
      <tp t="s">
        <v>NOV</v>
        <stp/>
        <stp>ContractData</stp>
        <stp>NGE?43</stp>
        <stp>ContractMonth</stp>
        <stp/>
        <stp>T</stp>
        <tr r="E45" s="7"/>
      </tp>
      <tp t="s">
        <v>JUL</v>
        <stp/>
        <stp>ContractData</stp>
        <stp>CLE?99</stp>
        <stp>ContractMonth</stp>
        <stp/>
        <stp>T</stp>
        <tr r="E101" s="1"/>
      </tp>
      <tp t="s">
        <v>OCT</v>
        <stp/>
        <stp>ContractData</stp>
        <stp>NGE?42</stp>
        <stp>ContractMonth</stp>
        <stp/>
        <stp>T</stp>
        <tr r="E44" s="7"/>
      </tp>
      <tp t="s">
        <v>APR</v>
        <stp/>
        <stp>ContractData</stp>
        <stp>CLE?96</stp>
        <stp>ContractMonth</stp>
        <stp/>
        <stp>T</stp>
        <tr r="E98" s="1"/>
      </tp>
      <tp t="s">
        <v>MAY</v>
        <stp/>
        <stp>ContractData</stp>
        <stp>HOE?25</stp>
        <stp>ContractMonth</stp>
        <stp/>
        <stp>T</stp>
        <tr r="E27" s="4"/>
      </tp>
      <tp t="s">
        <v>MAY</v>
        <stp/>
        <stp>ContractData</stp>
        <stp>CLE?97</stp>
        <stp>ContractMonth</stp>
        <stp/>
        <stp>T</stp>
        <tr r="E99" s="1"/>
      </tp>
      <tp t="s">
        <v>APR</v>
        <stp/>
        <stp>ContractData</stp>
        <stp>HOE?24</stp>
        <stp>ContractMonth</stp>
        <stp/>
        <stp>T</stp>
        <tr r="E26" s="4"/>
      </tp>
      <tp t="s">
        <v>FEB</v>
        <stp/>
        <stp>ContractData</stp>
        <stp>CLE?94</stp>
        <stp>ContractMonth</stp>
        <stp/>
        <stp>T</stp>
        <tr r="E96" s="1"/>
      </tp>
      <tp t="s">
        <v>JUL</v>
        <stp/>
        <stp>ContractData</stp>
        <stp>HOE?27</stp>
        <stp>ContractMonth</stp>
        <stp/>
        <stp>T</stp>
        <tr r="E29" s="4"/>
      </tp>
      <tp t="s">
        <v>MAR</v>
        <stp/>
        <stp>ContractData</stp>
        <stp>CLE?95</stp>
        <stp>ContractMonth</stp>
        <stp/>
        <stp>T</stp>
        <tr r="E97" s="1"/>
      </tp>
      <tp t="s">
        <v>JUN</v>
        <stp/>
        <stp>ContractData</stp>
        <stp>HOE?26</stp>
        <stp>ContractMonth</stp>
        <stp/>
        <stp>T</stp>
        <tr r="E28" s="4"/>
      </tp>
      <tp t="s">
        <v>DEC</v>
        <stp/>
        <stp>ContractData</stp>
        <stp>CLE?92</stp>
        <stp>ContractMonth</stp>
        <stp/>
        <stp>T</stp>
        <tr r="E94" s="1"/>
      </tp>
      <tp t="s">
        <v>JAN</v>
        <stp/>
        <stp>ContractData</stp>
        <stp>HOE?21</stp>
        <stp>ContractMonth</stp>
        <stp/>
        <stp>T</stp>
        <tr r="E23" s="4"/>
      </tp>
      <tp t="s">
        <v>MAY</v>
        <stp/>
        <stp>ContractData</stp>
        <stp>NGE?49</stp>
        <stp>ContractMonth</stp>
        <stp/>
        <stp>T</stp>
        <tr r="E51" s="7"/>
      </tp>
      <tp t="s">
        <v>JAN</v>
        <stp/>
        <stp>ContractData</stp>
        <stp>CLE?93</stp>
        <stp>ContractMonth</stp>
        <stp/>
        <stp>T</stp>
        <tr r="E95" s="1"/>
      </tp>
      <tp t="s">
        <v>DEC</v>
        <stp/>
        <stp>ContractData</stp>
        <stp>HOE?20</stp>
        <stp>ContractMonth</stp>
        <stp/>
        <stp>T</stp>
        <tr r="E22" s="4"/>
      </tp>
      <tp t="s">
        <v>APR</v>
        <stp/>
        <stp>ContractData</stp>
        <stp>NGE?48</stp>
        <stp>ContractMonth</stp>
        <stp/>
        <stp>T</stp>
        <tr r="E50" s="7"/>
      </tp>
      <tp t="s">
        <v>OCT</v>
        <stp/>
        <stp>ContractData</stp>
        <stp>CLE?90</stp>
        <stp>ContractMonth</stp>
        <stp/>
        <stp>T</stp>
        <tr r="E92" s="1"/>
      </tp>
      <tp t="s">
        <v>MAR</v>
        <stp/>
        <stp>ContractData</stp>
        <stp>HOE?23</stp>
        <stp>ContractMonth</stp>
        <stp/>
        <stp>T</stp>
        <tr r="E25" s="4"/>
      </tp>
      <tp t="s">
        <v>NOV</v>
        <stp/>
        <stp>ContractData</stp>
        <stp>CLE?91</stp>
        <stp>ContractMonth</stp>
        <stp/>
        <stp>T</stp>
        <tr r="E93" s="1"/>
      </tp>
      <tp t="s">
        <v>FEB</v>
        <stp/>
        <stp>ContractData</stp>
        <stp>HOE?22</stp>
        <stp>ContractMonth</stp>
        <stp/>
        <stp>T</stp>
        <tr r="E24" s="4"/>
      </tp>
      <tp t="s">
        <v>NGEZ26</v>
        <stp/>
        <stp>ContractData</stp>
        <stp>NGE?8</stp>
        <stp>Symbol</stp>
        <stp/>
        <stp>T</stp>
        <tr r="C10" s="7"/>
      </tp>
      <tp t="s">
        <v>CLEU26</v>
        <stp/>
        <stp>ContractData</stp>
        <stp>CLE?5</stp>
        <stp>Symbol</stp>
        <stp/>
        <stp>T</stp>
        <tr r="C7" s="1"/>
      </tp>
      <tp>
        <v>2.3145000000000002</v>
        <stp/>
        <stp>ContractData</stp>
        <stp>RBEN27</stp>
        <stp>Y_Settlement</stp>
        <stp/>
        <stp>T</stp>
        <tr r="K17" s="5"/>
      </tp>
      <tp>
        <v>2.8335000000000004</v>
        <stp/>
        <stp>ContractData</stp>
        <stp>RBEN26</stp>
        <stp>Y_Settlement</stp>
        <stp/>
        <stp>T</stp>
        <tr r="K5" s="5"/>
      </tp>
      <tp>
        <v>2.2505000000000002</v>
        <stp/>
        <stp>ContractData</stp>
        <stp>RBEN29</stp>
        <stp>Y_Settlement</stp>
        <stp/>
        <stp>T</stp>
        <tr r="K41" s="5"/>
      </tp>
      <tp>
        <v>2.2619000000000002</v>
        <stp/>
        <stp>ContractData</stp>
        <stp>RBEN28</stp>
        <stp>Y_Settlement</stp>
        <stp/>
        <stp>T</stp>
        <tr r="K29" s="5"/>
      </tp>
      <tp t="s">
        <v>DEC</v>
        <stp/>
        <stp>ContractData</stp>
        <stp>CLE?68</stp>
        <stp>ContractMonth</stp>
        <stp/>
        <stp>T</stp>
        <tr r="E70" s="1"/>
      </tp>
      <tp t="s">
        <v>JAN</v>
        <stp/>
        <stp>ContractData</stp>
        <stp>CLE?69</stp>
        <stp>ContractMonth</stp>
        <stp/>
        <stp>T</stp>
        <tr r="E71" s="1"/>
      </tp>
      <tp t="s">
        <v>OCT</v>
        <stp/>
        <stp>ContractData</stp>
        <stp>CLE?66</stp>
        <stp>ContractMonth</stp>
        <stp/>
        <stp>T</stp>
        <tr r="E68" s="1"/>
      </tp>
      <tp t="s">
        <v>NOV</v>
        <stp/>
        <stp>ContractData</stp>
        <stp>CLE?67</stp>
        <stp>ContractMonth</stp>
        <stp/>
        <stp>T</stp>
        <tr r="E69" s="1"/>
      </tp>
      <tp t="s">
        <v>AUG</v>
        <stp/>
        <stp>ContractData</stp>
        <stp>CLE?64</stp>
        <stp>ContractMonth</stp>
        <stp/>
        <stp>T</stp>
        <tr r="E66" s="1"/>
      </tp>
      <tp t="s">
        <v>SEP</v>
        <stp/>
        <stp>ContractData</stp>
        <stp>CLE?65</stp>
        <stp>ContractMonth</stp>
        <stp/>
        <stp>T</stp>
        <tr r="E67" s="1"/>
      </tp>
      <tp t="s">
        <v>JUN</v>
        <stp/>
        <stp>ContractData</stp>
        <stp>CLE?62</stp>
        <stp>ContractMonth</stp>
        <stp/>
        <stp>T</stp>
        <tr r="E64" s="1"/>
      </tp>
      <tp t="s">
        <v>JUL</v>
        <stp/>
        <stp>ContractData</stp>
        <stp>CLE?63</stp>
        <stp>ContractMonth</stp>
        <stp/>
        <stp>T</stp>
        <tr r="E65" s="1"/>
      </tp>
      <tp t="s">
        <v>APR</v>
        <stp/>
        <stp>ContractData</stp>
        <stp>CLE?60</stp>
        <stp>ContractMonth</stp>
        <stp/>
        <stp>T</stp>
        <tr r="E62" s="1"/>
      </tp>
      <tp t="s">
        <v>MAY</v>
        <stp/>
        <stp>ContractData</stp>
        <stp>CLE?61</stp>
        <stp>ContractMonth</stp>
        <stp/>
        <stp>T</stp>
        <tr r="E63" s="1"/>
      </tp>
      <tp>
        <v>66.17</v>
        <stp/>
        <stp>ContractData</stp>
        <stp>CLEN29</stp>
        <stp>Y_Settlement</stp>
        <stp/>
        <stp>T</stp>
        <tr r="K41" s="1"/>
      </tp>
      <tp>
        <v>67.95</v>
        <stp/>
        <stp>ContractData</stp>
        <stp>CLEN28</stp>
        <stp>Y_Settlement</stp>
        <stp/>
        <stp>T</stp>
        <tr r="K29" s="1"/>
      </tp>
      <tp>
        <v>70.05</v>
        <stp/>
        <stp>ContractData</stp>
        <stp>CLEN27</stp>
        <stp>Y_Settlement</stp>
        <stp/>
        <stp>T</stp>
        <tr r="K17" s="1"/>
      </tp>
      <tp>
        <v>80.22</v>
        <stp/>
        <stp>ContractData</stp>
        <stp>CLEN26</stp>
        <stp>Y_Settlement</stp>
        <stp/>
        <stp>T</stp>
        <tr r="K5" s="1"/>
      </tp>
      <tp>
        <v>62.36</v>
        <stp/>
        <stp>ContractData</stp>
        <stp>CLEN31</stp>
        <stp>Y_Settlement</stp>
        <stp/>
        <stp>T</stp>
        <tr r="K65" s="1"/>
      </tp>
      <tp>
        <v>64.27</v>
        <stp/>
        <stp>ContractData</stp>
        <stp>CLEN30</stp>
        <stp>Y_Settlement</stp>
        <stp/>
        <stp>T</stp>
        <tr r="K53" s="1"/>
      </tp>
      <tp>
        <v>58.57</v>
        <stp/>
        <stp>ContractData</stp>
        <stp>CLEN33</stp>
        <stp>Y_Settlement</stp>
        <stp/>
        <stp>T</stp>
        <tr r="K89" s="1"/>
      </tp>
      <tp>
        <v>60.43</v>
        <stp/>
        <stp>ContractData</stp>
        <stp>CLEN32</stp>
        <stp>Y_Settlement</stp>
        <stp/>
        <stp>T</stp>
        <tr r="K77" s="1"/>
      </tp>
      <tp>
        <v>54.800000000000004</v>
        <stp/>
        <stp>ContractData</stp>
        <stp>CLEN35</stp>
        <stp>Y_Settlement</stp>
        <stp/>
        <stp>T</stp>
        <tr r="K113" s="1"/>
      </tp>
      <tp>
        <v>56.74</v>
        <stp/>
        <stp>ContractData</stp>
        <stp>CLEN34</stp>
        <stp>Y_Settlement</stp>
        <stp/>
        <stp>T</stp>
        <tr r="K101" s="1"/>
      </tp>
      <tp>
        <v>52.910000000000004</v>
        <stp/>
        <stp>ContractData</stp>
        <stp>CLEN36</stp>
        <stp>Y_Settlement</stp>
        <stp/>
        <stp>T</stp>
        <tr r="K125" s="1"/>
      </tp>
      <tp>
        <v>2.4228000000000001</v>
        <stp/>
        <stp>ContractData</stp>
        <stp>HOEN28</stp>
        <stp>Y_Settlement</stp>
        <stp/>
        <stp>T</stp>
        <tr r="K29" s="4"/>
      </tp>
      <tp>
        <v>2.3978000000000002</v>
        <stp/>
        <stp>ContractData</stp>
        <stp>HOEN29</stp>
        <stp>Y_Settlement</stp>
        <stp/>
        <stp>T</stp>
        <tr r="K41" s="4"/>
      </tp>
      <tp>
        <v>3.1971000000000003</v>
        <stp/>
        <stp>ContractData</stp>
        <stp>HOEN26</stp>
        <stp>Y_Settlement</stp>
        <stp/>
        <stp>T</stp>
        <tr r="K5" s="4"/>
      </tp>
      <tp>
        <v>2.5815000000000001</v>
        <stp/>
        <stp>ContractData</stp>
        <stp>HOEN27</stp>
        <stp>Y_Settlement</stp>
        <stp/>
        <stp>T</stp>
        <tr r="K17" s="4"/>
      </tp>
      <tp>
        <v>3.2890000000000001</v>
        <stp/>
        <stp>ContractData</stp>
        <stp>NGEN32</stp>
        <stp>Y_Settlement</stp>
        <stp/>
        <stp>T</stp>
        <tr r="K77" s="7"/>
      </tp>
      <tp>
        <v>3.2370000000000001</v>
        <stp/>
        <stp>ContractData</stp>
        <stp>NGEN33</stp>
        <stp>Y_Settlement</stp>
        <stp/>
        <stp>T</stp>
        <tr r="K89" s="7"/>
      </tp>
      <tp>
        <v>3.3660000000000001</v>
        <stp/>
        <stp>ContractData</stp>
        <stp>NGEN30</stp>
        <stp>Y_Settlement</stp>
        <stp/>
        <stp>T</stp>
        <tr r="K53" s="7"/>
      </tp>
      <tp>
        <v>3.306</v>
        <stp/>
        <stp>ContractData</stp>
        <stp>NGEN31</stp>
        <stp>Y_Settlement</stp>
        <stp/>
        <stp>T</stp>
        <tr r="K65" s="7"/>
      </tp>
      <tp>
        <v>3.44</v>
        <stp/>
        <stp>ContractData</stp>
        <stp>NGEN36</stp>
        <stp>Y_Settlement</stp>
        <stp/>
        <stp>T</stp>
        <tr r="K125" s="7"/>
      </tp>
      <tp>
        <v>3.5640000000000001</v>
        <stp/>
        <stp>ContractData</stp>
        <stp>NGEN37</stp>
        <stp>Y_Settlement</stp>
        <stp/>
        <stp>T</stp>
        <tr r="K137" s="7"/>
      </tp>
      <tp>
        <v>3.2920000000000003</v>
        <stp/>
        <stp>ContractData</stp>
        <stp>NGEN34</stp>
        <stp>Y_Settlement</stp>
        <stp/>
        <stp>T</stp>
        <tr r="K101" s="7"/>
      </tp>
      <tp>
        <v>3.2709999999999999</v>
        <stp/>
        <stp>ContractData</stp>
        <stp>NGEN35</stp>
        <stp>Y_Settlement</stp>
        <stp/>
        <stp>T</stp>
        <tr r="K113" s="7"/>
      </tp>
      <tp>
        <v>3.758</v>
        <stp/>
        <stp>ContractData</stp>
        <stp>NGEN38</stp>
        <stp>Y_Settlement</stp>
        <stp/>
        <stp>T</stp>
        <tr r="K149" s="7"/>
      </tp>
      <tp>
        <v>3.101</v>
        <stp/>
        <stp>ContractData</stp>
        <stp>NGEN26</stp>
        <stp>Y_Settlement</stp>
        <stp/>
        <stp>T</stp>
        <tr r="K5" s="7"/>
      </tp>
      <tp>
        <v>3.37</v>
        <stp/>
        <stp>ContractData</stp>
        <stp>NGEN27</stp>
        <stp>Y_Settlement</stp>
        <stp/>
        <stp>T</stp>
        <tr r="K17" s="7"/>
      </tp>
      <tp>
        <v>3.5350000000000001</v>
        <stp/>
        <stp>ContractData</stp>
        <stp>NGEN28</stp>
        <stp>Y_Settlement</stp>
        <stp/>
        <stp>T</stp>
        <tr r="K29" s="7"/>
      </tp>
      <tp>
        <v>3.4450000000000003</v>
        <stp/>
        <stp>ContractData</stp>
        <stp>NGEN29</stp>
        <stp>Y_Settlement</stp>
        <stp/>
        <stp>T</stp>
        <tr r="K41" s="7"/>
      </tp>
      <tp t="s">
        <v>NGEX26</v>
        <stp/>
        <stp>ContractData</stp>
        <stp>NGE?7</stp>
        <stp>Symbol</stp>
        <stp/>
        <stp>T</stp>
        <tr r="C9" s="7"/>
      </tp>
      <tp>
        <v>74.75</v>
        <stp/>
        <stp>ContractData</stp>
        <stp>CLEF27</stp>
        <stp>High</stp>
        <stp/>
        <stp>T</stp>
        <tr r="L3" s="2"/>
      </tp>
      <tp>
        <v>4.6719999999999997</v>
        <stp/>
        <stp>ContractData</stp>
        <stp>NGEF27</stp>
        <stp>High</stp>
        <stp/>
        <stp>T</stp>
        <tr r="Z31" s="2"/>
      </tp>
      <tp>
        <v>4.82</v>
        <stp/>
        <stp>ContractData</stp>
        <stp>NGEF28</stp>
        <stp>High</stp>
        <stp/>
        <stp>T</stp>
        <tr r="Z32" s="2"/>
      </tp>
      <tp t="s">
        <v/>
        <stp/>
        <stp>ContractData</stp>
        <stp>NGEF29</stp>
        <stp>High</stp>
        <stp/>
        <stp>T</stp>
        <tr r="Z33" s="2"/>
      </tp>
      <tp t="s">
        <v>HOEK26</v>
        <stp/>
        <stp>ContractData</stp>
        <stp>HOE?1</stp>
        <stp>Symbol</stp>
        <stp/>
        <stp>T</stp>
        <tr r="C3" s="4"/>
      </tp>
      <tp t="s">
        <v/>
        <stp/>
        <stp>ContractData</stp>
        <stp>QOH28</stp>
        <stp>T_Settlement</stp>
        <stp/>
        <stp>T</stp>
        <tr r="J24" s="3"/>
      </tp>
      <tp t="s">
        <v/>
        <stp/>
        <stp>ContractData</stp>
        <stp>QOH29</stp>
        <stp>T_Settlement</stp>
        <stp/>
        <stp>T</stp>
        <tr r="J36" s="3"/>
      </tp>
      <tp t="s">
        <v/>
        <stp/>
        <stp>ContractData</stp>
        <stp>QOH27</stp>
        <stp>T_Settlement</stp>
        <stp/>
        <stp>T</stp>
        <tr r="J12" s="3"/>
      </tp>
      <tp t="s">
        <v/>
        <stp/>
        <stp>ContractData</stp>
        <stp>QOH30</stp>
        <stp>T_Settlement</stp>
        <stp/>
        <stp>T</stp>
        <tr r="J48" s="3"/>
      </tp>
      <tp t="s">
        <v/>
        <stp/>
        <stp>ContractData</stp>
        <stp>QOH31</stp>
        <stp>T_Settlement</stp>
        <stp/>
        <stp>T</stp>
        <tr r="J60" s="3"/>
      </tp>
      <tp t="s">
        <v/>
        <stp/>
        <stp>ContractData</stp>
        <stp>QOH32</stp>
        <stp>T_Settlement</stp>
        <stp/>
        <stp>T</stp>
        <tr r="J72" s="3"/>
      </tp>
      <tp t="s">
        <v/>
        <stp/>
        <stp>ContractData</stp>
        <stp>QOH33</stp>
        <stp>T_Settlement</stp>
        <stp/>
        <stp>T</stp>
        <tr r="J84" s="3"/>
      </tp>
      <tp t="s">
        <v/>
        <stp/>
        <stp>ContractData</stp>
        <stp>QOM30</stp>
        <stp>High</stp>
        <stp/>
        <stp>T</stp>
        <tr r="L42" s="2"/>
      </tp>
      <tp>
        <v>73.47</v>
        <stp/>
        <stp>ContractData</stp>
        <stp>QOM29</stp>
        <stp>High</stp>
        <stp/>
        <stp>T</stp>
        <tr r="L32" s="2"/>
      </tp>
      <tp>
        <v>97.5</v>
        <stp/>
        <stp>ContractData</stp>
        <stp>QOM26</stp>
        <stp>High</stp>
        <stp/>
        <stp>T</stp>
        <tr r="L29" s="2"/>
      </tp>
      <tp t="s">
        <v/>
        <stp/>
        <stp>ContractData</stp>
        <stp>QOX31</stp>
        <stp>NetLastTrade</stp>
        <stp/>
        <stp>T</stp>
        <tr r="G68" s="3"/>
      </tp>
      <tp t="s">
        <v/>
        <stp/>
        <stp>ContractData</stp>
        <stp>QOX30</stp>
        <stp>NetLastTrade</stp>
        <stp/>
        <stp>T</stp>
        <tr r="G56" s="3"/>
      </tp>
      <tp t="s">
        <v/>
        <stp/>
        <stp>ContractData</stp>
        <stp>QOX32</stp>
        <stp>NetLastTrade</stp>
        <stp/>
        <stp>T</stp>
        <tr r="G80" s="3"/>
      </tp>
      <tp t="s">
        <v/>
        <stp/>
        <stp>ContractData</stp>
        <stp>QOX29</stp>
        <stp>NetLastTrade</stp>
        <stp/>
        <stp>T</stp>
        <tr r="G44" s="3"/>
      </tp>
      <tp t="s">
        <v/>
        <stp/>
        <stp>ContractData</stp>
        <stp>QOX28</stp>
        <stp>NetLastTrade</stp>
        <stp/>
        <stp>T</stp>
        <tr r="G32" s="3"/>
      </tp>
      <tp t="s">
        <v/>
        <stp/>
        <stp>ContractData</stp>
        <stp>QOX27</stp>
        <stp>NetLastTrade</stp>
        <stp/>
        <stp>T</stp>
        <tr r="G20" s="3"/>
      </tp>
      <tp>
        <v>2.8200000000000074</v>
        <stp/>
        <stp>ContractData</stp>
        <stp>QOX26</stp>
        <stp>NetLastTrade</stp>
        <stp/>
        <stp>T</stp>
        <tr r="G8" s="3"/>
      </tp>
      <tp t="s">
        <v/>
        <stp/>
        <stp>ContractData</stp>
        <stp>QOJ28</stp>
        <stp>Open</stp>
        <stp/>
        <stp>T</stp>
        <tr r="K31" s="2"/>
      </tp>
      <tp t="s">
        <v>OCT</v>
        <stp/>
        <stp>ContractData</stp>
        <stp>CLE?78</stp>
        <stp>ContractMonth</stp>
        <stp/>
        <stp>T</stp>
        <tr r="E80" s="1"/>
      </tp>
      <tp t="s">
        <v>NOV</v>
        <stp/>
        <stp>ContractData</stp>
        <stp>CLE?79</stp>
        <stp>ContractMonth</stp>
        <stp/>
        <stp>T</stp>
        <tr r="E81" s="1"/>
      </tp>
      <tp t="s">
        <v>AUG</v>
        <stp/>
        <stp>ContractData</stp>
        <stp>CLE?76</stp>
        <stp>ContractMonth</stp>
        <stp/>
        <stp>T</stp>
        <tr r="E78" s="1"/>
      </tp>
      <tp t="s">
        <v>SEP</v>
        <stp/>
        <stp>ContractData</stp>
        <stp>CLE?77</stp>
        <stp>ContractMonth</stp>
        <stp/>
        <stp>T</stp>
        <tr r="E79" s="1"/>
      </tp>
      <tp t="s">
        <v>JUN</v>
        <stp/>
        <stp>ContractData</stp>
        <stp>CLE?74</stp>
        <stp>ContractMonth</stp>
        <stp/>
        <stp>T</stp>
        <tr r="E76" s="1"/>
      </tp>
      <tp t="s">
        <v>JUL</v>
        <stp/>
        <stp>ContractData</stp>
        <stp>CLE?75</stp>
        <stp>ContractMonth</stp>
        <stp/>
        <stp>T</stp>
        <tr r="E77" s="1"/>
      </tp>
      <tp t="s">
        <v>APR</v>
        <stp/>
        <stp>ContractData</stp>
        <stp>CLE?72</stp>
        <stp>ContractMonth</stp>
        <stp/>
        <stp>T</stp>
        <tr r="E74" s="1"/>
      </tp>
      <tp t="s">
        <v>MAY</v>
        <stp/>
        <stp>ContractData</stp>
        <stp>CLE?73</stp>
        <stp>ContractMonth</stp>
        <stp/>
        <stp>T</stp>
        <tr r="E75" s="1"/>
      </tp>
      <tp t="s">
        <v>FEB</v>
        <stp/>
        <stp>ContractData</stp>
        <stp>CLE?70</stp>
        <stp>ContractMonth</stp>
        <stp/>
        <stp>T</stp>
        <tr r="E72" s="1"/>
      </tp>
      <tp t="s">
        <v>MAR</v>
        <stp/>
        <stp>ContractData</stp>
        <stp>CLE?71</stp>
        <stp>ContractMonth</stp>
        <stp/>
        <stp>T</stp>
        <tr r="E73" s="1"/>
      </tp>
      <tp t="s">
        <v>NGEV26</v>
        <stp/>
        <stp>ContractData</stp>
        <stp>NGE?6</stp>
        <stp>Symbol</stp>
        <stp/>
        <stp>T</stp>
        <tr r="C8" s="7"/>
      </tp>
      <tp t="s">
        <v/>
        <stp/>
        <stp>ContractData</stp>
        <stp>CLEG29</stp>
        <stp>High</stp>
        <stp/>
        <stp>T</stp>
        <tr r="L18" s="2"/>
      </tp>
      <tp t="s">
        <v/>
        <stp/>
        <stp>ContractData</stp>
        <stp>CLEG28</stp>
        <stp>High</stp>
        <stp/>
        <stp>T</stp>
        <tr r="L17" s="2"/>
      </tp>
      <tp t="s">
        <v/>
        <stp/>
        <stp>ContractData</stp>
        <stp>NGEG30</stp>
        <stp>High</stp>
        <stp/>
        <stp>T</stp>
        <tr r="Z49" s="2"/>
      </tp>
      <tp t="s">
        <v/>
        <stp/>
        <stp>ContractData</stp>
        <stp>HOEG28</stp>
        <stp>High</stp>
        <stp/>
        <stp>T</stp>
        <tr r="Z4" s="2"/>
      </tp>
      <tp t="s">
        <v/>
        <stp/>
        <stp>ContractData</stp>
        <stp>HOEG27</stp>
        <stp>High</stp>
        <stp/>
        <stp>T</stp>
        <tr r="Z10" s="2"/>
      </tp>
      <tp>
        <v>73.5</v>
        <stp/>
        <stp>ContractData</stp>
        <stp>QOF28</stp>
        <stp>Y_Settlement</stp>
        <stp/>
        <stp>T</stp>
        <tr r="K22" s="3"/>
      </tp>
      <tp t="s">
        <v/>
        <stp/>
        <stp>ContractData</stp>
        <stp>QOK28</stp>
        <stp>T_Settlement</stp>
        <stp/>
        <stp>T</stp>
        <tr r="J26" s="3"/>
      </tp>
      <tp>
        <v>72.070000000000007</v>
        <stp/>
        <stp>ContractData</stp>
        <stp>QOF29</stp>
        <stp>Y_Settlement</stp>
        <stp/>
        <stp>T</stp>
        <tr r="K34" s="3"/>
      </tp>
      <tp t="s">
        <v/>
        <stp/>
        <stp>ContractData</stp>
        <stp>QOK29</stp>
        <stp>T_Settlement</stp>
        <stp/>
        <stp>T</stp>
        <tr r="J38" s="3"/>
      </tp>
      <tp>
        <v>77.59</v>
        <stp/>
        <stp>ContractData</stp>
        <stp>QOF27</stp>
        <stp>Y_Settlement</stp>
        <stp/>
        <stp>T</stp>
        <tr r="K10" s="3"/>
      </tp>
      <tp t="s">
        <v/>
        <stp/>
        <stp>ContractData</stp>
        <stp>QOK27</stp>
        <stp>T_Settlement</stp>
        <stp/>
        <stp>T</stp>
        <tr r="J14" s="3"/>
      </tp>
      <tp>
        <v>70.88</v>
        <stp/>
        <stp>ContractData</stp>
        <stp>QOF30</stp>
        <stp>Y_Settlement</stp>
        <stp/>
        <stp>T</stp>
        <tr r="K46" s="3"/>
      </tp>
      <tp t="s">
        <v/>
        <stp/>
        <stp>ContractData</stp>
        <stp>QOK30</stp>
        <stp>T_Settlement</stp>
        <stp/>
        <stp>T</stp>
        <tr r="J50" s="3"/>
      </tp>
      <tp>
        <v>69.87</v>
        <stp/>
        <stp>ContractData</stp>
        <stp>QOF31</stp>
        <stp>Y_Settlement</stp>
        <stp/>
        <stp>T</stp>
        <tr r="K58" s="3"/>
      </tp>
      <tp t="s">
        <v/>
        <stp/>
        <stp>ContractData</stp>
        <stp>QOK31</stp>
        <stp>T_Settlement</stp>
        <stp/>
        <stp>T</stp>
        <tr r="J62" s="3"/>
      </tp>
      <tp>
        <v>68.89</v>
        <stp/>
        <stp>ContractData</stp>
        <stp>QOF32</stp>
        <stp>Y_Settlement</stp>
        <stp/>
        <stp>T</stp>
        <tr r="K70" s="3"/>
      </tp>
      <tp t="s">
        <v/>
        <stp/>
        <stp>ContractData</stp>
        <stp>QOK32</stp>
        <stp>T_Settlement</stp>
        <stp/>
        <stp>T</stp>
        <tr r="J74" s="3"/>
      </tp>
      <tp>
        <v>67.92</v>
        <stp/>
        <stp>ContractData</stp>
        <stp>QOF33</stp>
        <stp>Y_Settlement</stp>
        <stp/>
        <stp>T</stp>
        <tr r="K82" s="3"/>
      </tp>
      <tp t="s">
        <v>MAR</v>
        <stp/>
        <stp>ContractData</stp>
        <stp>NGE?95</stp>
        <stp>ContractMonth</stp>
        <stp/>
        <stp>T</stp>
        <tr r="E97" s="7"/>
      </tp>
      <tp t="s">
        <v>FEB</v>
        <stp/>
        <stp>ContractData</stp>
        <stp>NGE?94</stp>
        <stp>ContractMonth</stp>
        <stp/>
        <stp>T</stp>
        <tr r="E96" s="7"/>
      </tp>
      <tp t="s">
        <v>MAY</v>
        <stp/>
        <stp>ContractData</stp>
        <stp>NGE?97</stp>
        <stp>ContractMonth</stp>
        <stp/>
        <stp>T</stp>
        <tr r="E99" s="7"/>
      </tp>
      <tp t="s">
        <v>APR</v>
        <stp/>
        <stp>ContractData</stp>
        <stp>NGE?96</stp>
        <stp>ContractMonth</stp>
        <stp/>
        <stp>T</stp>
        <tr r="E98" s="7"/>
      </tp>
      <tp t="s">
        <v>NOV</v>
        <stp/>
        <stp>ContractData</stp>
        <stp>NGE?91</stp>
        <stp>ContractMonth</stp>
        <stp/>
        <stp>T</stp>
        <tr r="E93" s="7"/>
      </tp>
      <tp t="s">
        <v>OCT</v>
        <stp/>
        <stp>ContractData</stp>
        <stp>NGE?90</stp>
        <stp>ContractMonth</stp>
        <stp/>
        <stp>T</stp>
        <tr r="E92" s="7"/>
      </tp>
      <tp t="s">
        <v>APR</v>
        <stp/>
        <stp>ContractData</stp>
        <stp>CLE?48</stp>
        <stp>ContractMonth</stp>
        <stp/>
        <stp>T</stp>
        <tr r="E50" s="1"/>
      </tp>
      <tp t="s">
        <v>JAN</v>
        <stp/>
        <stp>ContractData</stp>
        <stp>NGE?93</stp>
        <stp>ContractMonth</stp>
        <stp/>
        <stp>T</stp>
        <tr r="E95" s="7"/>
      </tp>
      <tp t="s">
        <v>MAY</v>
        <stp/>
        <stp>ContractData</stp>
        <stp>CLE?49</stp>
        <stp>ContractMonth</stp>
        <stp/>
        <stp>T</stp>
        <tr r="E51" s="1"/>
      </tp>
      <tp t="s">
        <v>DEC</v>
        <stp/>
        <stp>ContractData</stp>
        <stp>NGE?92</stp>
        <stp>ContractMonth</stp>
        <stp/>
        <stp>T</stp>
        <tr r="E94" s="7"/>
      </tp>
      <tp t="s">
        <v>FEB</v>
        <stp/>
        <stp>ContractData</stp>
        <stp>CLE?46</stp>
        <stp>ContractMonth</stp>
        <stp/>
        <stp>T</stp>
        <tr r="E48" s="1"/>
      </tp>
      <tp t="s">
        <v>MAR</v>
        <stp/>
        <stp>ContractData</stp>
        <stp>CLE?47</stp>
        <stp>ContractMonth</stp>
        <stp/>
        <stp>T</stp>
        <tr r="E49" s="1"/>
      </tp>
      <tp t="s">
        <v>DEC</v>
        <stp/>
        <stp>ContractData</stp>
        <stp>CLE?44</stp>
        <stp>ContractMonth</stp>
        <stp/>
        <stp>T</stp>
        <tr r="E46" s="1"/>
      </tp>
      <tp t="s">
        <v>JAN</v>
        <stp/>
        <stp>ContractData</stp>
        <stp>CLE?45</stp>
        <stp>ContractMonth</stp>
        <stp/>
        <stp>T</stp>
        <tr r="E47" s="1"/>
      </tp>
      <tp t="s">
        <v>OCT</v>
        <stp/>
        <stp>ContractData</stp>
        <stp>CLE?42</stp>
        <stp>ContractMonth</stp>
        <stp/>
        <stp>T</stp>
        <tr r="E44" s="1"/>
      </tp>
      <tp t="s">
        <v>JUL</v>
        <stp/>
        <stp>ContractData</stp>
        <stp>NGE?99</stp>
        <stp>ContractMonth</stp>
        <stp/>
        <stp>T</stp>
        <tr r="E101" s="7"/>
      </tp>
      <tp t="s">
        <v>NOV</v>
        <stp/>
        <stp>ContractData</stp>
        <stp>CLE?43</stp>
        <stp>ContractMonth</stp>
        <stp/>
        <stp>T</stp>
        <tr r="E45" s="1"/>
      </tp>
      <tp t="s">
        <v>JUN</v>
        <stp/>
        <stp>ContractData</stp>
        <stp>NGE?98</stp>
        <stp>ContractMonth</stp>
        <stp/>
        <stp>T</stp>
        <tr r="E100" s="7"/>
      </tp>
      <tp t="s">
        <v>AUG</v>
        <stp/>
        <stp>ContractData</stp>
        <stp>CLE?40</stp>
        <stp>ContractMonth</stp>
        <stp/>
        <stp>T</stp>
        <tr r="E42" s="1"/>
      </tp>
      <tp t="s">
        <v>SEP</v>
        <stp/>
        <stp>ContractData</stp>
        <stp>CLE?41</stp>
        <stp>ContractMonth</stp>
        <stp/>
        <stp>T</stp>
        <tr r="E43" s="1"/>
      </tp>
      <tp t="s">
        <v/>
        <stp/>
        <stp>ContractData</stp>
        <stp>HOEQ29</stp>
        <stp>NetLastTrade</stp>
        <stp/>
        <stp>T</stp>
        <tr r="G42" s="4"/>
      </tp>
      <tp t="s">
        <v/>
        <stp/>
        <stp>ContractData</stp>
        <stp>HOEQ28</stp>
        <stp>NetLastTrade</stp>
        <stp/>
        <stp>T</stp>
        <tr r="G30" s="4"/>
      </tp>
      <tp t="s">
        <v/>
        <stp/>
        <stp>ContractData</stp>
        <stp>HOEQ27</stp>
        <stp>NetLastTrade</stp>
        <stp/>
        <stp>T</stp>
        <tr r="G18" s="4"/>
      </tp>
      <tp>
        <v>0.11570000000000036</v>
        <stp/>
        <stp>ContractData</stp>
        <stp>HOEQ26</stp>
        <stp>NetLastTrade</stp>
        <stp/>
        <stp>T</stp>
        <tr r="G6" s="4"/>
      </tp>
      <tp>
        <v>1.1000000000000121E-2</v>
        <stp/>
        <stp>ContractData</stp>
        <stp>NGEQ27</stp>
        <stp>NetLastTrade</stp>
        <stp/>
        <stp>T</stp>
        <tr r="G18" s="7"/>
      </tp>
      <tp>
        <v>2.8999999999999915E-2</v>
        <stp/>
        <stp>ContractData</stp>
        <stp>NGEQ26</stp>
        <stp>NetLastTrade</stp>
        <stp/>
        <stp>T</stp>
        <tr r="G6" s="7"/>
      </tp>
      <tp t="s">
        <v/>
        <stp/>
        <stp>ContractData</stp>
        <stp>NGEQ29</stp>
        <stp>NetLastTrade</stp>
        <stp/>
        <stp>T</stp>
        <tr r="G42" s="7"/>
      </tp>
      <tp t="s">
        <v/>
        <stp/>
        <stp>ContractData</stp>
        <stp>NGEQ28</stp>
        <stp>NetLastTrade</stp>
        <stp/>
        <stp>T</stp>
        <tr r="X47" s="2"/>
        <tr r="G30" s="7"/>
      </tp>
      <tp t="s">
        <v/>
        <stp/>
        <stp>ContractData</stp>
        <stp>NGEQ37</stp>
        <stp>NetLastTrade</stp>
        <stp/>
        <stp>T</stp>
        <tr r="G138" s="7"/>
      </tp>
      <tp t="s">
        <v/>
        <stp/>
        <stp>ContractData</stp>
        <stp>NGEQ36</stp>
        <stp>NetLastTrade</stp>
        <stp/>
        <stp>T</stp>
        <tr r="G126" s="7"/>
      </tp>
      <tp t="s">
        <v/>
        <stp/>
        <stp>ContractData</stp>
        <stp>NGEQ35</stp>
        <stp>NetLastTrade</stp>
        <stp/>
        <stp>T</stp>
        <tr r="G114" s="7"/>
      </tp>
      <tp t="s">
        <v/>
        <stp/>
        <stp>ContractData</stp>
        <stp>NGEQ34</stp>
        <stp>NetLastTrade</stp>
        <stp/>
        <stp>T</stp>
        <tr r="G102" s="7"/>
      </tp>
      <tp t="s">
        <v/>
        <stp/>
        <stp>ContractData</stp>
        <stp>NGEQ33</stp>
        <stp>NetLastTrade</stp>
        <stp/>
        <stp>T</stp>
        <tr r="G90" s="7"/>
      </tp>
      <tp t="s">
        <v/>
        <stp/>
        <stp>ContractData</stp>
        <stp>NGEQ32</stp>
        <stp>NetLastTrade</stp>
        <stp/>
        <stp>T</stp>
        <tr r="G78" s="7"/>
      </tp>
      <tp t="s">
        <v/>
        <stp/>
        <stp>ContractData</stp>
        <stp>NGEQ31</stp>
        <stp>NetLastTrade</stp>
        <stp/>
        <stp>T</stp>
        <tr r="G66" s="7"/>
      </tp>
      <tp t="s">
        <v/>
        <stp/>
        <stp>ContractData</stp>
        <stp>NGEQ30</stp>
        <stp>NetLastTrade</stp>
        <stp/>
        <stp>T</stp>
        <tr r="X34" s="2"/>
        <tr r="G54" s="7"/>
      </tp>
      <tp t="s">
        <v/>
        <stp/>
        <stp>ContractData</stp>
        <stp>NGEQ38</stp>
        <stp>NetLastTrade</stp>
        <stp/>
        <stp>T</stp>
        <tr r="G150" s="7"/>
      </tp>
      <tp t="s">
        <v/>
        <stp/>
        <stp>ContractData</stp>
        <stp>CLEQ34</stp>
        <stp>NetLastTrade</stp>
        <stp/>
        <stp>T</stp>
        <tr r="G102" s="1"/>
      </tp>
      <tp t="s">
        <v/>
        <stp/>
        <stp>ContractData</stp>
        <stp>CLEQ35</stp>
        <stp>NetLastTrade</stp>
        <stp/>
        <stp>T</stp>
        <tr r="G114" s="1"/>
      </tp>
      <tp t="s">
        <v/>
        <stp/>
        <stp>ContractData</stp>
        <stp>CLEQ36</stp>
        <stp>NetLastTrade</stp>
        <stp/>
        <stp>T</stp>
        <tr r="G126" s="1"/>
      </tp>
      <tp t="s">
        <v/>
        <stp/>
        <stp>ContractData</stp>
        <stp>CLEQ30</stp>
        <stp>NetLastTrade</stp>
        <stp/>
        <stp>T</stp>
        <tr r="G54" s="1"/>
      </tp>
      <tp t="s">
        <v/>
        <stp/>
        <stp>ContractData</stp>
        <stp>CLEQ31</stp>
        <stp>NetLastTrade</stp>
        <stp/>
        <stp>T</stp>
        <tr r="G66" s="1"/>
      </tp>
      <tp t="s">
        <v/>
        <stp/>
        <stp>ContractData</stp>
        <stp>CLEQ32</stp>
        <stp>NetLastTrade</stp>
        <stp/>
        <stp>T</stp>
        <tr r="G78" s="1"/>
      </tp>
      <tp t="s">
        <v/>
        <stp/>
        <stp>ContractData</stp>
        <stp>CLEQ33</stp>
        <stp>NetLastTrade</stp>
        <stp/>
        <stp>T</stp>
        <tr r="G90" s="1"/>
      </tp>
      <tp t="s">
        <v/>
        <stp/>
        <stp>ContractData</stp>
        <stp>CLEQ28</stp>
        <stp>NetLastTrade</stp>
        <stp/>
        <stp>T</stp>
        <tr r="G30" s="1"/>
      </tp>
      <tp t="s">
        <v/>
        <stp/>
        <stp>ContractData</stp>
        <stp>CLEQ29</stp>
        <stp>NetLastTrade</stp>
        <stp/>
        <stp>T</stp>
        <tr r="G42" s="1"/>
      </tp>
      <tp>
        <v>3.0700000000000074</v>
        <stp/>
        <stp>ContractData</stp>
        <stp>CLEQ26</stp>
        <stp>NetLastTrade</stp>
        <stp/>
        <stp>T</stp>
        <tr r="G6" s="1"/>
      </tp>
      <tp>
        <v>0.23000000000000398</v>
        <stp/>
        <stp>ContractData</stp>
        <stp>CLEQ27</stp>
        <stp>NetLastTrade</stp>
        <stp/>
        <stp>T</stp>
        <tr r="G18" s="1"/>
      </tp>
      <tp t="s">
        <v>NGEU26</v>
        <stp/>
        <stp>ContractData</stp>
        <stp>NGE?5</stp>
        <stp>Symbol</stp>
        <stp/>
        <stp>T</stp>
        <tr r="C7" s="7"/>
      </tp>
      <tp t="s">
        <v>CLEZ26</v>
        <stp/>
        <stp>ContractData</stp>
        <stp>CLE?8</stp>
        <stp>Symbol</stp>
        <stp/>
        <stp>T</stp>
        <tr r="C10" s="1"/>
      </tp>
      <tp>
        <v>7.6299999999999812E-2</v>
        <stp/>
        <stp>ContractData</stp>
        <stp>RBEQ26</stp>
        <stp>NetLastTrade</stp>
        <stp/>
        <stp>T</stp>
        <tr r="G6" s="5"/>
      </tp>
      <tp t="s">
        <v/>
        <stp/>
        <stp>ContractData</stp>
        <stp>RBEQ27</stp>
        <stp>NetLastTrade</stp>
        <stp/>
        <stp>T</stp>
        <tr r="G18" s="5"/>
      </tp>
      <tp t="s">
        <v/>
        <stp/>
        <stp>ContractData</stp>
        <stp>RBEQ28</stp>
        <stp>NetLastTrade</stp>
        <stp/>
        <stp>T</stp>
        <tr r="G30" s="5"/>
      </tp>
      <tp t="s">
        <v/>
        <stp/>
        <stp>ContractData</stp>
        <stp>RBEQ29</stp>
        <stp>NetLastTrade</stp>
        <stp/>
        <stp>T</stp>
        <tr r="G42" s="5"/>
      </tp>
      <tp t="s">
        <v>HOEN26</v>
        <stp/>
        <stp>ContractData</stp>
        <stp>HOE?3</stp>
        <stp>Symbol</stp>
        <stp/>
        <stp>T</stp>
        <tr r="C5" s="4"/>
      </tp>
      <tp>
        <v>73.3</v>
        <stp/>
        <stp>ContractData</stp>
        <stp>QOG28</stp>
        <stp>Y_Settlement</stp>
        <stp/>
        <stp>T</stp>
        <tr r="K23" s="3"/>
      </tp>
      <tp t="s">
        <v/>
        <stp/>
        <stp>ContractData</stp>
        <stp>QOJ28</stp>
        <stp>T_Settlement</stp>
        <stp/>
        <stp>T</stp>
        <tr r="G31" s="2"/>
        <tr r="J25" s="3"/>
      </tp>
      <tp>
        <v>71.98</v>
        <stp/>
        <stp>ContractData</stp>
        <stp>QOG29</stp>
        <stp>Y_Settlement</stp>
        <stp/>
        <stp>T</stp>
        <tr r="K35" s="3"/>
      </tp>
      <tp t="s">
        <v/>
        <stp/>
        <stp>ContractData</stp>
        <stp>QOJ29</stp>
        <stp>T_Settlement</stp>
        <stp/>
        <stp>T</stp>
        <tr r="J37" s="3"/>
      </tp>
      <tp>
        <v>76.87</v>
        <stp/>
        <stp>ContractData</stp>
        <stp>QOG27</stp>
        <stp>Y_Settlement</stp>
        <stp/>
        <stp>T</stp>
        <tr r="K11" s="3"/>
      </tp>
      <tp t="s">
        <v/>
        <stp/>
        <stp>ContractData</stp>
        <stp>QOJ27</stp>
        <stp>T_Settlement</stp>
        <stp/>
        <stp>T</stp>
        <tr r="J13" s="3"/>
      </tp>
      <tp>
        <v>70.81</v>
        <stp/>
        <stp>ContractData</stp>
        <stp>QOG30</stp>
        <stp>Y_Settlement</stp>
        <stp/>
        <stp>T</stp>
        <tr r="K47" s="3"/>
      </tp>
      <tp t="s">
        <v/>
        <stp/>
        <stp>ContractData</stp>
        <stp>QOJ30</stp>
        <stp>T_Settlement</stp>
        <stp/>
        <stp>T</stp>
        <tr r="J49" s="3"/>
      </tp>
      <tp>
        <v>69.8</v>
        <stp/>
        <stp>ContractData</stp>
        <stp>QOG31</stp>
        <stp>Y_Settlement</stp>
        <stp/>
        <stp>T</stp>
        <tr r="K59" s="3"/>
      </tp>
      <tp t="s">
        <v/>
        <stp/>
        <stp>ContractData</stp>
        <stp>QOJ31</stp>
        <stp>T_Settlement</stp>
        <stp/>
        <stp>T</stp>
        <tr r="J61" s="3"/>
      </tp>
      <tp>
        <v>68.8</v>
        <stp/>
        <stp>ContractData</stp>
        <stp>QOG32</stp>
        <stp>Y_Settlement</stp>
        <stp/>
        <stp>T</stp>
        <tr r="K71" s="3"/>
      </tp>
      <tp t="s">
        <v/>
        <stp/>
        <stp>ContractData</stp>
        <stp>QOJ32</stp>
        <stp>T_Settlement</stp>
        <stp/>
        <stp>T</stp>
        <tr r="J73" s="3"/>
      </tp>
      <tp>
        <v>67.849999999999994</v>
        <stp/>
        <stp>ContractData</stp>
        <stp>QOG33</stp>
        <stp>Y_Settlement</stp>
        <stp/>
        <stp>T</stp>
        <tr r="K83" s="3"/>
      </tp>
      <tp>
        <v>0.34999999999999432</v>
        <stp/>
        <stp>ContractData</stp>
        <stp>QOZ31</stp>
        <stp>NetLastTrade</stp>
        <stp/>
        <stp>T</stp>
        <tr r="J43" s="2"/>
        <tr r="J34" s="2"/>
        <tr r="G69" s="3"/>
      </tp>
      <tp>
        <v>1.3499999999999943</v>
        <stp/>
        <stp>ContractData</stp>
        <stp>QOZ30</stp>
        <stp>NetLastTrade</stp>
        <stp/>
        <stp>T</stp>
        <tr r="J33" s="2"/>
        <tr r="G57" s="3"/>
      </tp>
      <tp t="s">
        <v/>
        <stp/>
        <stp>ContractData</stp>
        <stp>QOZ32</stp>
        <stp>NetLastTrade</stp>
        <stp/>
        <stp>T</stp>
        <tr r="G81" s="3"/>
      </tp>
      <tp>
        <v>1.4399999999999977</v>
        <stp/>
        <stp>ContractData</stp>
        <stp>QOZ29</stp>
        <stp>NetLastTrade</stp>
        <stp/>
        <stp>T</stp>
        <tr r="J41" s="2"/>
        <tr r="G45" s="3"/>
      </tp>
      <tp>
        <v>1.7399999999999949</v>
        <stp/>
        <stp>ContractData</stp>
        <stp>QOZ28</stp>
        <stp>NetLastTrade</stp>
        <stp/>
        <stp>T</stp>
        <tr r="G33" s="3"/>
      </tp>
      <tp>
        <v>2.0299999999999869</v>
        <stp/>
        <stp>ContractData</stp>
        <stp>QOZ27</stp>
        <stp>NetLastTrade</stp>
        <stp/>
        <stp>T</stp>
        <tr r="G21" s="3"/>
      </tp>
      <tp>
        <v>2.7099999999999937</v>
        <stp/>
        <stp>ContractData</stp>
        <stp>QOZ26</stp>
        <stp>NetLastTrade</stp>
        <stp/>
        <stp>T</stp>
        <tr r="J38" s="2"/>
        <tr r="G9" s="3"/>
      </tp>
      <tp t="s">
        <v>MAY</v>
        <stp/>
        <stp>ContractData</stp>
        <stp>NGE?85</stp>
        <stp>ContractMonth</stp>
        <stp/>
        <stp>T</stp>
        <tr r="E87" s="7"/>
      </tp>
      <tp t="s">
        <v>APR</v>
        <stp/>
        <stp>ContractData</stp>
        <stp>NGE?84</stp>
        <stp>ContractMonth</stp>
        <stp/>
        <stp>T</stp>
        <tr r="E86" s="7"/>
      </tp>
      <tp t="s">
        <v>JUL</v>
        <stp/>
        <stp>ContractData</stp>
        <stp>NGE?87</stp>
        <stp>ContractMonth</stp>
        <stp/>
        <stp>T</stp>
        <tr r="E89" s="7"/>
      </tp>
      <tp t="s">
        <v>JUN</v>
        <stp/>
        <stp>ContractData</stp>
        <stp>NGE?86</stp>
        <stp>ContractMonth</stp>
        <stp/>
        <stp>T</stp>
        <tr r="E88" s="7"/>
      </tp>
      <tp>
        <v>2.3385000000000002</v>
        <stp/>
        <stp>ContractData</stp>
        <stp>RBEM27</stp>
        <stp>Y_Settlement</stp>
        <stp/>
        <stp>T</stp>
        <tr r="K16" s="5"/>
      </tp>
      <tp>
        <v>2.9295</v>
        <stp/>
        <stp>ContractData</stp>
        <stp>RBEM26</stp>
        <stp>Y_Settlement</stp>
        <stp/>
        <stp>T</stp>
        <tr r="K4" s="5"/>
      </tp>
      <tp>
        <v>2.2608000000000001</v>
        <stp/>
        <stp>ContractData</stp>
        <stp>RBEM29</stp>
        <stp>Y_Settlement</stp>
        <stp/>
        <stp>T</stp>
        <tr r="K40" s="5"/>
      </tp>
      <tp>
        <v>2.274</v>
        <stp/>
        <stp>ContractData</stp>
        <stp>RBEM28</stp>
        <stp>Y_Settlement</stp>
        <stp/>
        <stp>T</stp>
        <tr r="K28" s="5"/>
      </tp>
      <tp t="s">
        <v>JAN</v>
        <stp/>
        <stp>ContractData</stp>
        <stp>NGE?81</stp>
        <stp>ContractMonth</stp>
        <stp/>
        <stp>T</stp>
        <tr r="E83" s="7"/>
      </tp>
      <tp t="s">
        <v>DEC</v>
        <stp/>
        <stp>ContractData</stp>
        <stp>NGE?80</stp>
        <stp>ContractMonth</stp>
        <stp/>
        <stp>T</stp>
        <tr r="E82" s="7"/>
      </tp>
      <tp t="s">
        <v>FEB</v>
        <stp/>
        <stp>ContractData</stp>
        <stp>CLE?58</stp>
        <stp>ContractMonth</stp>
        <stp/>
        <stp>T</stp>
        <tr r="E60" s="1"/>
      </tp>
      <tp t="s">
        <v>MAR</v>
        <stp/>
        <stp>ContractData</stp>
        <stp>NGE?83</stp>
        <stp>ContractMonth</stp>
        <stp/>
        <stp>T</stp>
        <tr r="E85" s="7"/>
      </tp>
      <tp t="s">
        <v>MAR</v>
        <stp/>
        <stp>ContractData</stp>
        <stp>CLE?59</stp>
        <stp>ContractMonth</stp>
        <stp/>
        <stp>T</stp>
        <tr r="E61" s="1"/>
      </tp>
      <tp t="s">
        <v>FEB</v>
        <stp/>
        <stp>ContractData</stp>
        <stp>NGE?82</stp>
        <stp>ContractMonth</stp>
        <stp/>
        <stp>T</stp>
        <tr r="E84" s="7"/>
      </tp>
      <tp t="s">
        <v>DEC</v>
        <stp/>
        <stp>ContractData</stp>
        <stp>CLE?56</stp>
        <stp>ContractMonth</stp>
        <stp/>
        <stp>T</stp>
        <tr r="E58" s="1"/>
      </tp>
      <tp t="s">
        <v>JAN</v>
        <stp/>
        <stp>ContractData</stp>
        <stp>CLE?57</stp>
        <stp>ContractMonth</stp>
        <stp/>
        <stp>T</stp>
        <tr r="E59" s="1"/>
      </tp>
      <tp t="s">
        <v>OCT</v>
        <stp/>
        <stp>ContractData</stp>
        <stp>CLE?54</stp>
        <stp>ContractMonth</stp>
        <stp/>
        <stp>T</stp>
        <tr r="E56" s="1"/>
      </tp>
      <tp t="s">
        <v>NOV</v>
        <stp/>
        <stp>ContractData</stp>
        <stp>CLE?55</stp>
        <stp>ContractMonth</stp>
        <stp/>
        <stp>T</stp>
        <tr r="E57" s="1"/>
      </tp>
      <tp t="s">
        <v>AUG</v>
        <stp/>
        <stp>ContractData</stp>
        <stp>CLE?52</stp>
        <stp>ContractMonth</stp>
        <stp/>
        <stp>T</stp>
        <tr r="E54" s="1"/>
      </tp>
      <tp t="s">
        <v>SEP</v>
        <stp/>
        <stp>ContractData</stp>
        <stp>NGE?89</stp>
        <stp>ContractMonth</stp>
        <stp/>
        <stp>T</stp>
        <tr r="E91" s="7"/>
      </tp>
      <tp t="s">
        <v>SEP</v>
        <stp/>
        <stp>ContractData</stp>
        <stp>CLE?53</stp>
        <stp>ContractMonth</stp>
        <stp/>
        <stp>T</stp>
        <tr r="E55" s="1"/>
      </tp>
      <tp t="s">
        <v>AUG</v>
        <stp/>
        <stp>ContractData</stp>
        <stp>NGE?88</stp>
        <stp>ContractMonth</stp>
        <stp/>
        <stp>T</stp>
        <tr r="E90" s="7"/>
      </tp>
      <tp t="s">
        <v>JUN</v>
        <stp/>
        <stp>ContractData</stp>
        <stp>CLE?50</stp>
        <stp>ContractMonth</stp>
        <stp/>
        <stp>T</stp>
        <tr r="E52" s="1"/>
      </tp>
      <tp t="s">
        <v>JUL</v>
        <stp/>
        <stp>ContractData</stp>
        <stp>CLE?51</stp>
        <stp>ContractMonth</stp>
        <stp/>
        <stp>T</stp>
        <tr r="E53" s="1"/>
      </tp>
      <tp>
        <v>66.36</v>
        <stp/>
        <stp>ContractData</stp>
        <stp>CLEM29</stp>
        <stp>Y_Settlement</stp>
        <stp/>
        <stp>T</stp>
        <tr r="K40" s="1"/>
      </tp>
      <tp>
        <v>68.099999999999994</v>
        <stp/>
        <stp>ContractData</stp>
        <stp>CLEM28</stp>
        <stp>Y_Settlement</stp>
        <stp/>
        <stp>T</stp>
        <tr r="K28" s="1"/>
      </tp>
      <tp>
        <v>70.290000000000006</v>
        <stp/>
        <stp>ContractData</stp>
        <stp>CLEM27</stp>
        <stp>Y_Settlement</stp>
        <stp/>
        <stp>T</stp>
        <tr r="K16" s="1"/>
      </tp>
      <tp>
        <v>82.59</v>
        <stp/>
        <stp>ContractData</stp>
        <stp>CLEM26</stp>
        <stp>Y_Settlement</stp>
        <stp/>
        <stp>T</stp>
        <tr r="K4" s="1"/>
      </tp>
      <tp>
        <v>62.53</v>
        <stp/>
        <stp>ContractData</stp>
        <stp>CLEM31</stp>
        <stp>Y_Settlement</stp>
        <stp/>
        <stp>T</stp>
        <tr r="K64" s="1"/>
      </tp>
      <tp>
        <v>64.460000000000008</v>
        <stp/>
        <stp>ContractData</stp>
        <stp>CLEM30</stp>
        <stp>Y_Settlement</stp>
        <stp/>
        <stp>T</stp>
        <tr r="K52" s="1"/>
      </tp>
      <tp>
        <v>58.730000000000004</v>
        <stp/>
        <stp>ContractData</stp>
        <stp>CLEM33</stp>
        <stp>Y_Settlement</stp>
        <stp/>
        <stp>T</stp>
        <tr r="K88" s="1"/>
      </tp>
      <tp>
        <v>60.59</v>
        <stp/>
        <stp>ContractData</stp>
        <stp>CLEM32</stp>
        <stp>Y_Settlement</stp>
        <stp/>
        <stp>T</stp>
        <tr r="K76" s="1"/>
      </tp>
      <tp>
        <v>54.96</v>
        <stp/>
        <stp>ContractData</stp>
        <stp>CLEM35</stp>
        <stp>Y_Settlement</stp>
        <stp/>
        <stp>T</stp>
        <tr r="K112" s="1"/>
      </tp>
      <tp>
        <v>56.86</v>
        <stp/>
        <stp>ContractData</stp>
        <stp>CLEM34</stp>
        <stp>Y_Settlement</stp>
        <stp/>
        <stp>T</stp>
        <tr r="K100" s="1"/>
      </tp>
      <tp>
        <v>53.1</v>
        <stp/>
        <stp>ContractData</stp>
        <stp>CLEM36</stp>
        <stp>Y_Settlement</stp>
        <stp/>
        <stp>T</stp>
        <tr r="K124" s="1"/>
      </tp>
      <tp>
        <v>2.4229000000000003</v>
        <stp/>
        <stp>ContractData</stp>
        <stp>HOEM28</stp>
        <stp>Y_Settlement</stp>
        <stp/>
        <stp>T</stp>
        <tr r="K28" s="4"/>
      </tp>
      <tp>
        <v>2.395</v>
        <stp/>
        <stp>ContractData</stp>
        <stp>HOEM29</stp>
        <stp>Y_Settlement</stp>
        <stp/>
        <stp>T</stp>
        <tr r="K40" s="4"/>
      </tp>
      <tp>
        <v>3.3019000000000003</v>
        <stp/>
        <stp>ContractData</stp>
        <stp>HOEM26</stp>
        <stp>Y_Settlement</stp>
        <stp/>
        <stp>T</stp>
        <tr r="K4" s="4"/>
      </tp>
      <tp>
        <v>2.5966</v>
        <stp/>
        <stp>ContractData</stp>
        <stp>HOEM27</stp>
        <stp>Y_Settlement</stp>
        <stp/>
        <stp>T</stp>
        <tr r="K16" s="4"/>
      </tp>
      <tp>
        <v>3.1350000000000002</v>
        <stp/>
        <stp>ContractData</stp>
        <stp>NGEM32</stp>
        <stp>Y_Settlement</stp>
        <stp/>
        <stp>T</stp>
        <tr r="K76" s="7"/>
      </tp>
      <tp>
        <v>3.0569999999999999</v>
        <stp/>
        <stp>ContractData</stp>
        <stp>NGEM33</stp>
        <stp>Y_Settlement</stp>
        <stp/>
        <stp>T</stp>
        <tr r="K88" s="7"/>
      </tp>
      <tp>
        <v>3.2109999999999999</v>
        <stp/>
        <stp>ContractData</stp>
        <stp>NGEM30</stp>
        <stp>Y_Settlement</stp>
        <stp/>
        <stp>T</stp>
        <tr r="K52" s="7"/>
      </tp>
      <tp>
        <v>3.1430000000000002</v>
        <stp/>
        <stp>ContractData</stp>
        <stp>NGEM31</stp>
        <stp>Y_Settlement</stp>
        <stp/>
        <stp>T</stp>
        <tr r="K64" s="7"/>
      </tp>
      <tp>
        <v>3.4</v>
        <stp/>
        <stp>ContractData</stp>
        <stp>NGEM36</stp>
        <stp>Y_Settlement</stp>
        <stp/>
        <stp>T</stp>
        <tr r="K124" s="7"/>
      </tp>
      <tp>
        <v>3.524</v>
        <stp/>
        <stp>ContractData</stp>
        <stp>NGEM37</stp>
        <stp>Y_Settlement</stp>
        <stp/>
        <stp>T</stp>
        <tr r="K136" s="7"/>
      </tp>
      <tp>
        <v>3.1120000000000001</v>
        <stp/>
        <stp>ContractData</stp>
        <stp>NGEM34</stp>
        <stp>Y_Settlement</stp>
        <stp/>
        <stp>T</stp>
        <tr r="K100" s="7"/>
      </tp>
      <tp>
        <v>3.2309999999999999</v>
        <stp/>
        <stp>ContractData</stp>
        <stp>NGEM35</stp>
        <stp>Y_Settlement</stp>
        <stp/>
        <stp>T</stp>
        <tr r="K112" s="7"/>
      </tp>
      <tp>
        <v>3.6579999999999999</v>
        <stp/>
        <stp>ContractData</stp>
        <stp>NGEM38</stp>
        <stp>Y_Settlement</stp>
        <stp/>
        <stp>T</stp>
        <tr r="K148" s="7"/>
      </tp>
      <tp>
        <v>2.8149999999999999</v>
        <stp/>
        <stp>ContractData</stp>
        <stp>NGEM26</stp>
        <stp>Y_Settlement</stp>
        <stp/>
        <stp>T</stp>
        <tr r="K4" s="7"/>
      </tp>
      <tp>
        <v>3.157</v>
        <stp/>
        <stp>ContractData</stp>
        <stp>NGEM27</stp>
        <stp>Y_Settlement</stp>
        <stp/>
        <stp>T</stp>
        <tr r="K16" s="7"/>
      </tp>
      <tp>
        <v>3.3160000000000003</v>
        <stp/>
        <stp>ContractData</stp>
        <stp>NGEM28</stp>
        <stp>Y_Settlement</stp>
        <stp/>
        <stp>T</stp>
        <tr r="K28" s="7"/>
      </tp>
      <tp>
        <v>3.23</v>
        <stp/>
        <stp>ContractData</stp>
        <stp>NGEM29</stp>
        <stp>Y_Settlement</stp>
        <stp/>
        <stp>T</stp>
        <tr r="K40" s="7"/>
      </tp>
      <tp t="s">
        <v>NGEQ26</v>
        <stp/>
        <stp>ContractData</stp>
        <stp>NGE?4</stp>
        <stp>Symbol</stp>
        <stp/>
        <stp>T</stp>
        <tr r="C6" s="7"/>
      </tp>
      <tp t="s">
        <v>CLEF27</v>
        <stp/>
        <stp>ContractData</stp>
        <stp>CLE?9</stp>
        <stp>Symbol</stp>
        <stp/>
        <stp>T</stp>
        <tr r="C11" s="1"/>
      </tp>
      <tp t="s">
        <v>HOEM26</v>
        <stp/>
        <stp>ContractData</stp>
        <stp>HOE?2</stp>
        <stp>Symbol</stp>
        <stp/>
        <stp>T</stp>
        <tr r="C4" s="4"/>
      </tp>
      <tp t="s">
        <v/>
        <stp/>
        <stp>ContractData</stp>
        <stp>QOM28</stp>
        <stp>T_Settlement</stp>
        <stp/>
        <stp>T</stp>
        <tr r="J27" s="3"/>
      </tp>
      <tp t="s">
        <v/>
        <stp/>
        <stp>ContractData</stp>
        <stp>QOM29</stp>
        <stp>T_Settlement</stp>
        <stp/>
        <stp>T</stp>
        <tr r="G32" s="2"/>
        <tr r="J39" s="3"/>
      </tp>
      <tp t="s">
        <v/>
        <stp/>
        <stp>ContractData</stp>
        <stp>QOM26</stp>
        <stp>T_Settlement</stp>
        <stp/>
        <stp>T</stp>
        <tr r="G29" s="2"/>
        <tr r="J3" s="3"/>
      </tp>
      <tp t="s">
        <v/>
        <stp/>
        <stp>ContractData</stp>
        <stp>QOM27</stp>
        <stp>T_Settlement</stp>
        <stp/>
        <stp>T</stp>
        <tr r="J15" s="3"/>
      </tp>
      <tp t="s">
        <v/>
        <stp/>
        <stp>ContractData</stp>
        <stp>QOM30</stp>
        <stp>T_Settlement</stp>
        <stp/>
        <stp>T</stp>
        <tr r="G42" s="2"/>
        <tr r="J51" s="3"/>
      </tp>
      <tp t="s">
        <v/>
        <stp/>
        <stp>ContractData</stp>
        <stp>QOM31</stp>
        <stp>T_Settlement</stp>
        <stp/>
        <stp>T</stp>
        <tr r="J63" s="3"/>
      </tp>
      <tp t="s">
        <v/>
        <stp/>
        <stp>ContractData</stp>
        <stp>QOM32</stp>
        <stp>T_Settlement</stp>
        <stp/>
        <stp>T</stp>
        <tr r="J75" s="3"/>
      </tp>
      <tp t="s">
        <v/>
        <stp/>
        <stp>ContractData</stp>
        <stp>RBEG27</stp>
        <stp>T_Settlement</stp>
        <stp/>
        <stp>T</stp>
        <tr r="J12" s="5"/>
      </tp>
      <tp>
        <v>2.3597999999999999</v>
        <stp/>
        <stp>ContractData</stp>
        <stp>RBEJ27</stp>
        <stp>Y_Settlement</stp>
        <stp/>
        <stp>T</stp>
        <tr r="K14" s="5"/>
      </tp>
      <tp t="s">
        <v/>
        <stp/>
        <stp>ContractData</stp>
        <stp>RBEG29</stp>
        <stp>T_Settlement</stp>
        <stp/>
        <stp>T</stp>
        <tr r="J36" s="5"/>
      </tp>
      <tp>
        <v>2.2495000000000003</v>
        <stp/>
        <stp>ContractData</stp>
        <stp>RBEJ29</stp>
        <stp>Y_Settlement</stp>
        <stp/>
        <stp>T</stp>
        <tr r="K38" s="5"/>
      </tp>
      <tp t="s">
        <v/>
        <stp/>
        <stp>ContractData</stp>
        <stp>RBEG28</stp>
        <stp>T_Settlement</stp>
        <stp/>
        <stp>T</stp>
        <tr r="J24" s="5"/>
      </tp>
      <tp>
        <v>2.2659000000000002</v>
        <stp/>
        <stp>ContractData</stp>
        <stp>RBEJ28</stp>
        <stp>Y_Settlement</stp>
        <stp/>
        <stp>T</stp>
        <tr r="K26" s="5"/>
      </tp>
      <tp t="s">
        <v>AUG</v>
        <stp/>
        <stp>ContractData</stp>
        <stp>CLE?28</stp>
        <stp>ContractMonth</stp>
        <stp/>
        <stp>T</stp>
        <tr r="E30" s="1"/>
      </tp>
      <tp t="s">
        <v>SEP</v>
        <stp/>
        <stp>ContractData</stp>
        <stp>CLE?29</stp>
        <stp>ContractMonth</stp>
        <stp/>
        <stp>T</stp>
        <tr r="E31" s="1"/>
      </tp>
      <tp t="s">
        <v>JUN</v>
        <stp/>
        <stp>ContractData</stp>
        <stp>CLE?26</stp>
        <stp>ContractMonth</stp>
        <stp/>
        <stp>T</stp>
        <tr r="E28" s="1"/>
      </tp>
      <tp t="s">
        <v>JUL</v>
        <stp/>
        <stp>ContractData</stp>
        <stp>CLE?27</stp>
        <stp>ContractMonth</stp>
        <stp/>
        <stp>T</stp>
        <tr r="E29" s="1"/>
      </tp>
      <tp t="s">
        <v>APR</v>
        <stp/>
        <stp>ContractData</stp>
        <stp>CLE?24</stp>
        <stp>ContractMonth</stp>
        <stp/>
        <stp>T</stp>
        <tr r="E26" s="1"/>
      </tp>
      <tp t="s">
        <v>MAY</v>
        <stp/>
        <stp>ContractData</stp>
        <stp>CLE?25</stp>
        <stp>ContractMonth</stp>
        <stp/>
        <stp>T</stp>
        <tr r="E27" s="1"/>
      </tp>
      <tp t="s">
        <v>FEB</v>
        <stp/>
        <stp>ContractData</stp>
        <stp>CLE?22</stp>
        <stp>ContractMonth</stp>
        <stp/>
        <stp>T</stp>
        <tr r="E24" s="1"/>
      </tp>
      <tp t="s">
        <v>MAR</v>
        <stp/>
        <stp>ContractData</stp>
        <stp>CLE?23</stp>
        <stp>ContractMonth</stp>
        <stp/>
        <stp>T</stp>
        <tr r="E25" s="1"/>
      </tp>
      <tp t="s">
        <v>DEC</v>
        <stp/>
        <stp>ContractData</stp>
        <stp>CLE?20</stp>
        <stp>ContractMonth</stp>
        <stp/>
        <stp>T</stp>
        <tr r="E22" s="1"/>
      </tp>
      <tp t="s">
        <v>JAN</v>
        <stp/>
        <stp>ContractData</stp>
        <stp>CLE?21</stp>
        <stp>ContractMonth</stp>
        <stp/>
        <stp>T</stp>
        <tr r="E23" s="1"/>
      </tp>
      <tp t="s">
        <v/>
        <stp/>
        <stp>ContractData</stp>
        <stp>CLEG29</stp>
        <stp>T_Settlement</stp>
        <stp/>
        <stp>T</stp>
        <tr r="G18" s="2"/>
        <tr r="J36" s="1"/>
      </tp>
      <tp>
        <v>66.61</v>
        <stp/>
        <stp>ContractData</stp>
        <stp>CLEJ29</stp>
        <stp>Y_Settlement</stp>
        <stp/>
        <stp>T</stp>
        <tr r="K38" s="1"/>
      </tp>
      <tp t="s">
        <v/>
        <stp/>
        <stp>ContractData</stp>
        <stp>CLEG28</stp>
        <stp>T_Settlement</stp>
        <stp/>
        <stp>T</stp>
        <tr r="G17" s="2"/>
        <tr r="J24" s="1"/>
      </tp>
      <tp>
        <v>68.320000000000007</v>
        <stp/>
        <stp>ContractData</stp>
        <stp>CLEJ28</stp>
        <stp>Y_Settlement</stp>
        <stp/>
        <stp>T</stp>
        <tr r="K26" s="1"/>
      </tp>
      <tp t="s">
        <v/>
        <stp/>
        <stp>ContractData</stp>
        <stp>CLEG27</stp>
        <stp>T_Settlement</stp>
        <stp/>
        <stp>T</stp>
        <tr r="J12" s="1"/>
      </tp>
      <tp>
        <v>70.77</v>
        <stp/>
        <stp>ContractData</stp>
        <stp>CLEJ27</stp>
        <stp>Y_Settlement</stp>
        <stp/>
        <stp>T</stp>
        <tr r="K14" s="1"/>
      </tp>
      <tp t="s">
        <v/>
        <stp/>
        <stp>ContractData</stp>
        <stp>CLEG31</stp>
        <stp>T_Settlement</stp>
        <stp/>
        <stp>T</stp>
        <tr r="J60" s="1"/>
      </tp>
      <tp>
        <v>62.83</v>
        <stp/>
        <stp>ContractData</stp>
        <stp>CLEJ31</stp>
        <stp>Y_Settlement</stp>
        <stp/>
        <stp>T</stp>
        <tr r="K62" s="1"/>
      </tp>
      <tp t="s">
        <v/>
        <stp/>
        <stp>ContractData</stp>
        <stp>CLEG30</stp>
        <stp>T_Settlement</stp>
        <stp/>
        <stp>T</stp>
        <tr r="J48" s="1"/>
      </tp>
      <tp>
        <v>64.75</v>
        <stp/>
        <stp>ContractData</stp>
        <stp>CLEJ30</stp>
        <stp>Y_Settlement</stp>
        <stp/>
        <stp>T</stp>
        <tr r="K50" s="1"/>
      </tp>
      <tp t="s">
        <v/>
        <stp/>
        <stp>ContractData</stp>
        <stp>CLEG33</stp>
        <stp>T_Settlement</stp>
        <stp/>
        <stp>T</stp>
        <tr r="J84" s="1"/>
      </tp>
      <tp>
        <v>59.07</v>
        <stp/>
        <stp>ContractData</stp>
        <stp>CLEJ33</stp>
        <stp>Y_Settlement</stp>
        <stp/>
        <stp>T</stp>
        <tr r="K86" s="1"/>
      </tp>
      <tp t="s">
        <v/>
        <stp/>
        <stp>ContractData</stp>
        <stp>CLEG32</stp>
        <stp>T_Settlement</stp>
        <stp/>
        <stp>T</stp>
        <tr r="J72" s="1"/>
      </tp>
      <tp>
        <v>60.9</v>
        <stp/>
        <stp>ContractData</stp>
        <stp>CLEJ32</stp>
        <stp>Y_Settlement</stp>
        <stp/>
        <stp>T</stp>
        <tr r="K74" s="1"/>
      </tp>
      <tp t="e">
        <v>#N/A</v>
        <stp/>
        <stp>ContractData</stp>
        <stp>CLEG35</stp>
        <stp>T_Settlement</stp>
        <stp/>
        <stp>T</stp>
        <tr r="J108" s="1"/>
      </tp>
      <tp>
        <v>55.34</v>
        <stp/>
        <stp>ContractData</stp>
        <stp>CLEJ35</stp>
        <stp>Y_Settlement</stp>
        <stp/>
        <stp>T</stp>
        <tr r="K110" s="1"/>
      </tp>
      <tp t="s">
        <v/>
        <stp/>
        <stp>ContractData</stp>
        <stp>CLEG34</stp>
        <stp>T_Settlement</stp>
        <stp/>
        <stp>T</stp>
        <tr r="J96" s="1"/>
      </tp>
      <tp>
        <v>57.13</v>
        <stp/>
        <stp>ContractData</stp>
        <stp>CLEJ34</stp>
        <stp>Y_Settlement</stp>
        <stp/>
        <stp>T</stp>
        <tr r="K98" s="1"/>
      </tp>
      <tp t="s">
        <v/>
        <stp/>
        <stp>ContractData</stp>
        <stp>CLEG37</stp>
        <stp>T_Settlement</stp>
        <stp/>
        <stp>T</stp>
        <tr r="J132" s="1"/>
      </tp>
      <tp t="s">
        <v/>
        <stp/>
        <stp>ContractData</stp>
        <stp>CLEG36</stp>
        <stp>T_Settlement</stp>
        <stp/>
        <stp>T</stp>
        <tr r="J120" s="1"/>
      </tp>
      <tp>
        <v>53.45</v>
        <stp/>
        <stp>ContractData</stp>
        <stp>CLEJ36</stp>
        <stp>Y_Settlement</stp>
        <stp/>
        <stp>T</stp>
        <tr r="K122" s="1"/>
      </tp>
      <tp t="s">
        <v/>
        <stp/>
        <stp>ContractData</stp>
        <stp>HOEG28</stp>
        <stp>T_Settlement</stp>
        <stp/>
        <stp>T</stp>
        <tr r="U4" s="2"/>
        <tr r="J24" s="4"/>
      </tp>
      <tp>
        <v>2.4658000000000002</v>
        <stp/>
        <stp>ContractData</stp>
        <stp>HOEJ28</stp>
        <stp>Y_Settlement</stp>
        <stp/>
        <stp>T</stp>
        <tr r="K26" s="4"/>
      </tp>
      <tp t="s">
        <v/>
        <stp/>
        <stp>ContractData</stp>
        <stp>HOEG29</stp>
        <stp>T_Settlement</stp>
        <stp/>
        <stp>T</stp>
        <tr r="J36" s="4"/>
      </tp>
      <tp>
        <v>2.4028</v>
        <stp/>
        <stp>ContractData</stp>
        <stp>HOEJ29</stp>
        <stp>Y_Settlement</stp>
        <stp/>
        <stp>T</stp>
        <tr r="K38" s="4"/>
      </tp>
      <tp t="s">
        <v/>
        <stp/>
        <stp>ContractData</stp>
        <stp>HOEG27</stp>
        <stp>T_Settlement</stp>
        <stp/>
        <stp>T</stp>
        <tr r="U10" s="2"/>
        <tr r="J12" s="4"/>
      </tp>
      <tp>
        <v>2.6657999999999999</v>
        <stp/>
        <stp>ContractData</stp>
        <stp>HOEJ27</stp>
        <stp>Y_Settlement</stp>
        <stp/>
        <stp>T</stp>
        <tr r="K14" s="4"/>
      </tp>
      <tp t="s">
        <v/>
        <stp/>
        <stp>ContractData</stp>
        <stp>NGEG32</stp>
        <stp>T_Settlement</stp>
        <stp/>
        <stp>T</stp>
        <tr r="J72" s="7"/>
      </tp>
      <tp>
        <v>3.012</v>
        <stp/>
        <stp>ContractData</stp>
        <stp>NGEJ32</stp>
        <stp>Y_Settlement</stp>
        <stp/>
        <stp>T</stp>
        <tr r="K74" s="7"/>
      </tp>
      <tp t="s">
        <v/>
        <stp/>
        <stp>ContractData</stp>
        <stp>NGEG33</stp>
        <stp>T_Settlement</stp>
        <stp/>
        <stp>T</stp>
        <tr r="J84" s="7"/>
      </tp>
      <tp>
        <v>2.9090000000000003</v>
        <stp/>
        <stp>ContractData</stp>
        <stp>NGEJ33</stp>
        <stp>Y_Settlement</stp>
        <stp/>
        <stp>T</stp>
        <tr r="K86" s="7"/>
      </tp>
      <tp t="s">
        <v/>
        <stp/>
        <stp>ContractData</stp>
        <stp>NGEG30</stp>
        <stp>T_Settlement</stp>
        <stp/>
        <stp>T</stp>
        <tr r="U49" s="2"/>
        <tr r="J48" s="7"/>
      </tp>
      <tp>
        <v>3.1030000000000002</v>
        <stp/>
        <stp>ContractData</stp>
        <stp>NGEJ30</stp>
        <stp>Y_Settlement</stp>
        <stp/>
        <stp>T</stp>
        <tr r="K50" s="7"/>
      </tp>
      <tp t="s">
        <v/>
        <stp/>
        <stp>ContractData</stp>
        <stp>NGEG31</stp>
        <stp>T_Settlement</stp>
        <stp/>
        <stp>T</stp>
        <tr r="J60" s="7"/>
      </tp>
      <tp>
        <v>3.0169999999999999</v>
        <stp/>
        <stp>ContractData</stp>
        <stp>NGEJ31</stp>
        <stp>Y_Settlement</stp>
        <stp/>
        <stp>T</stp>
        <tr r="K62" s="7"/>
      </tp>
      <tp t="s">
        <v/>
        <stp/>
        <stp>ContractData</stp>
        <stp>NGEG36</stp>
        <stp>T_Settlement</stp>
        <stp/>
        <stp>T</stp>
        <tr r="J120" s="7"/>
      </tp>
      <tp>
        <v>3.3820000000000001</v>
        <stp/>
        <stp>ContractData</stp>
        <stp>NGEJ36</stp>
        <stp>Y_Settlement</stp>
        <stp/>
        <stp>T</stp>
        <tr r="K122" s="7"/>
      </tp>
      <tp t="s">
        <v/>
        <stp/>
        <stp>ContractData</stp>
        <stp>NGEG37</stp>
        <stp>T_Settlement</stp>
        <stp/>
        <stp>T</stp>
        <tr r="J132" s="7"/>
      </tp>
      <tp>
        <v>3.5110000000000001</v>
        <stp/>
        <stp>ContractData</stp>
        <stp>NGEJ37</stp>
        <stp>Y_Settlement</stp>
        <stp/>
        <stp>T</stp>
        <tr r="K134" s="7"/>
      </tp>
      <tp t="s">
        <v/>
        <stp/>
        <stp>ContractData</stp>
        <stp>NGEG34</stp>
        <stp>T_Settlement</stp>
        <stp/>
        <stp>T</stp>
        <tr r="J96" s="7"/>
      </tp>
      <tp>
        <v>2.972</v>
        <stp/>
        <stp>ContractData</stp>
        <stp>NGEJ34</stp>
        <stp>Y_Settlement</stp>
        <stp/>
        <stp>T</stp>
        <tr r="K98" s="7"/>
      </tp>
      <tp t="s">
        <v/>
        <stp/>
        <stp>ContractData</stp>
        <stp>NGEG35</stp>
        <stp>T_Settlement</stp>
        <stp/>
        <stp>T</stp>
        <tr r="J108" s="7"/>
      </tp>
      <tp>
        <v>3.218</v>
        <stp/>
        <stp>ContractData</stp>
        <stp>NGEJ35</stp>
        <stp>Y_Settlement</stp>
        <stp/>
        <stp>T</stp>
        <tr r="K110" s="7"/>
      </tp>
      <tp t="s">
        <v/>
        <stp/>
        <stp>ContractData</stp>
        <stp>NGEG38</stp>
        <stp>T_Settlement</stp>
        <stp/>
        <stp>T</stp>
        <tr r="J144" s="7"/>
      </tp>
      <tp>
        <v>3.6</v>
        <stp/>
        <stp>ContractData</stp>
        <stp>NGEJ38</stp>
        <stp>Y_Settlement</stp>
        <stp/>
        <stp>T</stp>
        <tr r="K146" s="7"/>
      </tp>
      <tp t="s">
        <v/>
        <stp/>
        <stp>ContractData</stp>
        <stp>NGEG27</stp>
        <stp>T_Settlement</stp>
        <stp/>
        <stp>T</stp>
        <tr r="J12" s="7"/>
      </tp>
      <tp>
        <v>3.0350000000000001</v>
        <stp/>
        <stp>ContractData</stp>
        <stp>NGEJ27</stp>
        <stp>Y_Settlement</stp>
        <stp/>
        <stp>T</stp>
        <tr r="K14" s="7"/>
      </tp>
      <tp t="s">
        <v/>
        <stp/>
        <stp>ContractData</stp>
        <stp>NGEG28</stp>
        <stp>T_Settlement</stp>
        <stp/>
        <stp>T</stp>
        <tr r="J24" s="7"/>
      </tp>
      <tp>
        <v>3.1710000000000003</v>
        <stp/>
        <stp>ContractData</stp>
        <stp>NGEJ28</stp>
        <stp>Y_Settlement</stp>
        <stp/>
        <stp>T</stp>
        <tr r="K26" s="7"/>
      </tp>
      <tp t="s">
        <v/>
        <stp/>
        <stp>ContractData</stp>
        <stp>NGEG29</stp>
        <stp>T_Settlement</stp>
        <stp/>
        <stp>T</stp>
        <tr r="J36" s="7"/>
      </tp>
      <tp>
        <v>3.1190000000000002</v>
        <stp/>
        <stp>ContractData</stp>
        <stp>NGEJ29</stp>
        <stp>Y_Settlement</stp>
        <stp/>
        <stp>T</stp>
        <tr r="K38" s="7"/>
      </tp>
      <tp t="s">
        <v>NGEN26</v>
        <stp/>
        <stp>ContractData</stp>
        <stp>NGE?3</stp>
        <stp>Symbol</stp>
        <stp/>
        <stp>T</stp>
        <tr r="C5" s="7"/>
      </tp>
      <tp t="s">
        <v>HOEU26</v>
        <stp/>
        <stp>ContractData</stp>
        <stp>HOE?5</stp>
        <stp>Symbol</stp>
        <stp/>
        <stp>T</stp>
        <tr r="C7" s="4"/>
      </tp>
      <tp t="s">
        <v/>
        <stp/>
        <stp>ContractData</stp>
        <stp>RBEF30</stp>
        <stp>T_Settlement</stp>
        <stp/>
        <stp>T</stp>
        <tr r="J47" s="5"/>
      </tp>
      <tp t="s">
        <v/>
        <stp/>
        <stp>ContractData</stp>
        <stp>RBEF27</stp>
        <stp>T_Settlement</stp>
        <stp/>
        <stp>T</stp>
        <tr r="J11" s="5"/>
      </tp>
      <tp>
        <v>2.3542000000000001</v>
        <stp/>
        <stp>ContractData</stp>
        <stp>RBEK27</stp>
        <stp>Y_Settlement</stp>
        <stp/>
        <stp>T</stp>
        <tr r="K15" s="5"/>
      </tp>
      <tp>
        <v>3.0048000000000004</v>
        <stp/>
        <stp>ContractData</stp>
        <stp>RBEK26</stp>
        <stp>Y_Settlement</stp>
        <stp/>
        <stp>T</stp>
        <tr r="K3" s="5"/>
      </tp>
      <tp t="s">
        <v/>
        <stp/>
        <stp>ContractData</stp>
        <stp>RBEF29</stp>
        <stp>T_Settlement</stp>
        <stp/>
        <stp>T</stp>
        <tr r="J35" s="5"/>
      </tp>
      <tp>
        <v>2.2655000000000003</v>
        <stp/>
        <stp>ContractData</stp>
        <stp>RBEK29</stp>
        <stp>Y_Settlement</stp>
        <stp/>
        <stp>T</stp>
        <tr r="K39" s="5"/>
      </tp>
      <tp t="s">
        <v/>
        <stp/>
        <stp>ContractData</stp>
        <stp>RBEF28</stp>
        <stp>T_Settlement</stp>
        <stp/>
        <stp>T</stp>
        <tr r="J23" s="5"/>
      </tp>
      <tp>
        <v>2.2802000000000002</v>
        <stp/>
        <stp>ContractData</stp>
        <stp>RBEK28</stp>
        <stp>Y_Settlement</stp>
        <stp/>
        <stp>T</stp>
        <tr r="K27" s="5"/>
      </tp>
      <tp t="s">
        <v>JUN</v>
        <stp/>
        <stp>ContractData</stp>
        <stp>CLE?38</stp>
        <stp>ContractMonth</stp>
        <stp/>
        <stp>T</stp>
        <tr r="E40" s="1"/>
      </tp>
      <tp t="s">
        <v>JUL</v>
        <stp/>
        <stp>ContractData</stp>
        <stp>CLE?39</stp>
        <stp>ContractMonth</stp>
        <stp/>
        <stp>T</stp>
        <tr r="E41" s="1"/>
      </tp>
      <tp t="s">
        <v>APR</v>
        <stp/>
        <stp>ContractData</stp>
        <stp>CLE?36</stp>
        <stp>ContractMonth</stp>
        <stp/>
        <stp>T</stp>
        <tr r="E38" s="1"/>
      </tp>
      <tp t="s">
        <v>MAY</v>
        <stp/>
        <stp>ContractData</stp>
        <stp>CLE?37</stp>
        <stp>ContractMonth</stp>
        <stp/>
        <stp>T</stp>
        <tr r="E39" s="1"/>
      </tp>
      <tp t="s">
        <v>FEB</v>
        <stp/>
        <stp>ContractData</stp>
        <stp>CLE?34</stp>
        <stp>ContractMonth</stp>
        <stp/>
        <stp>T</stp>
        <tr r="E36" s="1"/>
      </tp>
      <tp t="s">
        <v>MAR</v>
        <stp/>
        <stp>ContractData</stp>
        <stp>CLE?35</stp>
        <stp>ContractMonth</stp>
        <stp/>
        <stp>T</stp>
        <tr r="E37" s="1"/>
      </tp>
      <tp t="s">
        <v>DEC</v>
        <stp/>
        <stp>ContractData</stp>
        <stp>CLE?32</stp>
        <stp>ContractMonth</stp>
        <stp/>
        <stp>T</stp>
        <tr r="E34" s="1"/>
      </tp>
      <tp t="s">
        <v>JAN</v>
        <stp/>
        <stp>ContractData</stp>
        <stp>CLE?33</stp>
        <stp>ContractMonth</stp>
        <stp/>
        <stp>T</stp>
        <tr r="E35" s="1"/>
      </tp>
      <tp t="s">
        <v>OCT</v>
        <stp/>
        <stp>ContractData</stp>
        <stp>CLE?30</stp>
        <stp>ContractMonth</stp>
        <stp/>
        <stp>T</stp>
        <tr r="E32" s="1"/>
      </tp>
      <tp t="s">
        <v>NOV</v>
        <stp/>
        <stp>ContractData</stp>
        <stp>CLE?31</stp>
        <stp>ContractMonth</stp>
        <stp/>
        <stp>T</stp>
        <tr r="E33" s="1"/>
      </tp>
      <tp t="s">
        <v/>
        <stp/>
        <stp>ContractData</stp>
        <stp>CLEF29</stp>
        <stp>T_Settlement</stp>
        <stp/>
        <stp>T</stp>
        <tr r="J35" s="1"/>
      </tp>
      <tp>
        <v>66.5</v>
        <stp/>
        <stp>ContractData</stp>
        <stp>CLEK29</stp>
        <stp>Y_Settlement</stp>
        <stp/>
        <stp>T</stp>
        <tr r="K39" s="1"/>
      </tp>
      <tp t="s">
        <v/>
        <stp/>
        <stp>ContractData</stp>
        <stp>CLEF28</stp>
        <stp>T_Settlement</stp>
        <stp/>
        <stp>T</stp>
        <tr r="J23" s="1"/>
      </tp>
      <tp>
        <v>68.210000000000008</v>
        <stp/>
        <stp>ContractData</stp>
        <stp>CLEK28</stp>
        <stp>Y_Settlement</stp>
        <stp/>
        <stp>T</stp>
        <tr r="K27" s="1"/>
      </tp>
      <tp t="s">
        <v/>
        <stp/>
        <stp>ContractData</stp>
        <stp>CLEF27</stp>
        <stp>T_Settlement</stp>
        <stp/>
        <stp>T</stp>
        <tr r="G3" s="2"/>
        <tr r="J11" s="1"/>
      </tp>
      <tp>
        <v>70.53</v>
        <stp/>
        <stp>ContractData</stp>
        <stp>CLEK27</stp>
        <stp>Y_Settlement</stp>
        <stp/>
        <stp>T</stp>
        <tr r="K15" s="1"/>
      </tp>
      <tp>
        <v>83.850000000000009</v>
        <stp/>
        <stp>ContractData</stp>
        <stp>CLEK26</stp>
        <stp>Y_Settlement</stp>
        <stp/>
        <stp>T</stp>
        <tr r="K3" s="1"/>
      </tp>
      <tp t="s">
        <v/>
        <stp/>
        <stp>ContractData</stp>
        <stp>CLEF31</stp>
        <stp>T_Settlement</stp>
        <stp/>
        <stp>T</stp>
        <tr r="J59" s="1"/>
      </tp>
      <tp>
        <v>62.67</v>
        <stp/>
        <stp>ContractData</stp>
        <stp>CLEK31</stp>
        <stp>Y_Settlement</stp>
        <stp/>
        <stp>T</stp>
        <tr r="K63" s="1"/>
      </tp>
      <tp t="s">
        <v/>
        <stp/>
        <stp>ContractData</stp>
        <stp>CLEF30</stp>
        <stp>T_Settlement</stp>
        <stp/>
        <stp>T</stp>
        <tr r="J47" s="1"/>
      </tp>
      <tp>
        <v>64.61</v>
        <stp/>
        <stp>ContractData</stp>
        <stp>CLEK30</stp>
        <stp>Y_Settlement</stp>
        <stp/>
        <stp>T</stp>
        <tr r="K51" s="1"/>
      </tp>
      <tp t="s">
        <v/>
        <stp/>
        <stp>ContractData</stp>
        <stp>CLEF33</stp>
        <stp>T_Settlement</stp>
        <stp/>
        <stp>T</stp>
        <tr r="J83" s="1"/>
      </tp>
      <tp>
        <v>58.910000000000004</v>
        <stp/>
        <stp>ContractData</stp>
        <stp>CLEK33</stp>
        <stp>Y_Settlement</stp>
        <stp/>
        <stp>T</stp>
        <tr r="K87" s="1"/>
      </tp>
      <tp t="s">
        <v/>
        <stp/>
        <stp>ContractData</stp>
        <stp>CLEF32</stp>
        <stp>T_Settlement</stp>
        <stp/>
        <stp>T</stp>
        <tr r="J71" s="1"/>
      </tp>
      <tp>
        <v>60.75</v>
        <stp/>
        <stp>ContractData</stp>
        <stp>CLEK32</stp>
        <stp>Y_Settlement</stp>
        <stp/>
        <stp>T</stp>
        <tr r="K75" s="1"/>
      </tp>
      <tp t="s">
        <v/>
        <stp/>
        <stp>ContractData</stp>
        <stp>CLEF35</stp>
        <stp>T_Settlement</stp>
        <stp/>
        <stp>T</stp>
        <tr r="J107" s="1"/>
      </tp>
      <tp>
        <v>55.17</v>
        <stp/>
        <stp>ContractData</stp>
        <stp>CLEK35</stp>
        <stp>Y_Settlement</stp>
        <stp/>
        <stp>T</stp>
        <tr r="K111" s="1"/>
      </tp>
      <tp t="s">
        <v/>
        <stp/>
        <stp>ContractData</stp>
        <stp>CLEF34</stp>
        <stp>T_Settlement</stp>
        <stp/>
        <stp>T</stp>
        <tr r="J95" s="1"/>
      </tp>
      <tp>
        <v>56.99</v>
        <stp/>
        <stp>ContractData</stp>
        <stp>CLEK34</stp>
        <stp>Y_Settlement</stp>
        <stp/>
        <stp>T</stp>
        <tr r="K99" s="1"/>
      </tp>
      <tp t="s">
        <v/>
        <stp/>
        <stp>ContractData</stp>
        <stp>CLEF37</stp>
        <stp>T_Settlement</stp>
        <stp/>
        <stp>T</stp>
        <tr r="J131" s="1"/>
      </tp>
      <tp t="s">
        <v/>
        <stp/>
        <stp>ContractData</stp>
        <stp>CLEF36</stp>
        <stp>T_Settlement</stp>
        <stp/>
        <stp>T</stp>
        <tr r="J119" s="1"/>
      </tp>
      <tp>
        <v>53.300000000000004</v>
        <stp/>
        <stp>ContractData</stp>
        <stp>CLEK36</stp>
        <stp>Y_Settlement</stp>
        <stp/>
        <stp>T</stp>
        <tr r="K123" s="1"/>
      </tp>
      <tp t="s">
        <v/>
        <stp/>
        <stp>ContractData</stp>
        <stp>HOEF30</stp>
        <stp>T_Settlement</stp>
        <stp/>
        <stp>T</stp>
        <tr r="J47" s="4"/>
      </tp>
      <tp t="s">
        <v/>
        <stp/>
        <stp>ContractData</stp>
        <stp>HOEF28</stp>
        <stp>T_Settlement</stp>
        <stp/>
        <stp>T</stp>
        <tr r="J23" s="4"/>
      </tp>
      <tp>
        <v>2.4493</v>
        <stp/>
        <stp>ContractData</stp>
        <stp>HOEK28</stp>
        <stp>Y_Settlement</stp>
        <stp/>
        <stp>T</stp>
        <tr r="K27" s="4"/>
      </tp>
      <tp t="s">
        <v/>
        <stp/>
        <stp>ContractData</stp>
        <stp>HOEF29</stp>
        <stp>T_Settlement</stp>
        <stp/>
        <stp>T</stp>
        <tr r="J35" s="4"/>
      </tp>
      <tp>
        <v>2.3970000000000002</v>
        <stp/>
        <stp>ContractData</stp>
        <stp>HOEK29</stp>
        <stp>Y_Settlement</stp>
        <stp/>
        <stp>T</stp>
        <tr r="K39" s="4"/>
      </tp>
      <tp>
        <v>3.3974000000000002</v>
        <stp/>
        <stp>ContractData</stp>
        <stp>HOEK26</stp>
        <stp>Y_Settlement</stp>
        <stp/>
        <stp>T</stp>
        <tr r="K3" s="4"/>
      </tp>
      <tp t="s">
        <v/>
        <stp/>
        <stp>ContractData</stp>
        <stp>HOEF27</stp>
        <stp>T_Settlement</stp>
        <stp/>
        <stp>T</stp>
        <tr r="J11" s="4"/>
      </tp>
      <tp>
        <v>2.6262000000000003</v>
        <stp/>
        <stp>ContractData</stp>
        <stp>HOEK27</stp>
        <stp>Y_Settlement</stp>
        <stp/>
        <stp>T</stp>
        <tr r="K15" s="4"/>
      </tp>
      <tp t="s">
        <v/>
        <stp/>
        <stp>ContractData</stp>
        <stp>NGEF32</stp>
        <stp>T_Settlement</stp>
        <stp/>
        <stp>T</stp>
        <tr r="J71" s="7"/>
      </tp>
      <tp>
        <v>2.9969999999999999</v>
        <stp/>
        <stp>ContractData</stp>
        <stp>NGEK32</stp>
        <stp>Y_Settlement</stp>
        <stp/>
        <stp>T</stp>
        <tr r="K75" s="7"/>
      </tp>
      <tp t="s">
        <v/>
        <stp/>
        <stp>ContractData</stp>
        <stp>NGEF33</stp>
        <stp>T_Settlement</stp>
        <stp/>
        <stp>T</stp>
        <tr r="J83" s="7"/>
      </tp>
      <tp>
        <v>2.9090000000000003</v>
        <stp/>
        <stp>ContractData</stp>
        <stp>NGEK33</stp>
        <stp>Y_Settlement</stp>
        <stp/>
        <stp>T</stp>
        <tr r="K87" s="7"/>
      </tp>
      <tp t="s">
        <v/>
        <stp/>
        <stp>ContractData</stp>
        <stp>NGEF30</stp>
        <stp>T_Settlement</stp>
        <stp/>
        <stp>T</stp>
        <tr r="J47" s="7"/>
      </tp>
      <tp>
        <v>3.0710000000000002</v>
        <stp/>
        <stp>ContractData</stp>
        <stp>NGEK30</stp>
        <stp>Y_Settlement</stp>
        <stp/>
        <stp>T</stp>
        <tr r="K51" s="7"/>
      </tp>
      <tp t="s">
        <v/>
        <stp/>
        <stp>ContractData</stp>
        <stp>NGEF31</stp>
        <stp>T_Settlement</stp>
        <stp/>
        <stp>T</stp>
        <tr r="J59" s="7"/>
      </tp>
      <tp>
        <v>2.9929999999999999</v>
        <stp/>
        <stp>ContractData</stp>
        <stp>NGEK31</stp>
        <stp>Y_Settlement</stp>
        <stp/>
        <stp>T</stp>
        <tr r="K63" s="7"/>
      </tp>
      <tp t="s">
        <v/>
        <stp/>
        <stp>ContractData</stp>
        <stp>NGEF36</stp>
        <stp>T_Settlement</stp>
        <stp/>
        <stp>T</stp>
        <tr r="J119" s="7"/>
      </tp>
      <tp>
        <v>3.36</v>
        <stp/>
        <stp>ContractData</stp>
        <stp>NGEK36</stp>
        <stp>Y_Settlement</stp>
        <stp/>
        <stp>T</stp>
        <tr r="K123" s="7"/>
      </tp>
      <tp t="s">
        <v/>
        <stp/>
        <stp>ContractData</stp>
        <stp>NGEF37</stp>
        <stp>T_Settlement</stp>
        <stp/>
        <stp>T</stp>
        <tr r="J131" s="7"/>
      </tp>
      <tp>
        <v>3.4889999999999999</v>
        <stp/>
        <stp>ContractData</stp>
        <stp>NGEK37</stp>
        <stp>Y_Settlement</stp>
        <stp/>
        <stp>T</stp>
        <tr r="K135" s="7"/>
      </tp>
      <tp t="s">
        <v/>
        <stp/>
        <stp>ContractData</stp>
        <stp>NGEF34</stp>
        <stp>T_Settlement</stp>
        <stp/>
        <stp>T</stp>
        <tr r="J95" s="7"/>
      </tp>
      <tp>
        <v>2.9620000000000002</v>
        <stp/>
        <stp>ContractData</stp>
        <stp>NGEK34</stp>
        <stp>Y_Settlement</stp>
        <stp/>
        <stp>T</stp>
        <tr r="K99" s="7"/>
      </tp>
      <tp t="s">
        <v/>
        <stp/>
        <stp>ContractData</stp>
        <stp>NGEF35</stp>
        <stp>T_Settlement</stp>
        <stp/>
        <stp>T</stp>
        <tr r="J107" s="7"/>
      </tp>
      <tp>
        <v>3.1960000000000002</v>
        <stp/>
        <stp>ContractData</stp>
        <stp>NGEK35</stp>
        <stp>Y_Settlement</stp>
        <stp/>
        <stp>T</stp>
        <tr r="K111" s="7"/>
      </tp>
      <tp t="s">
        <v/>
        <stp/>
        <stp>ContractData</stp>
        <stp>NGEF38</stp>
        <stp>T_Settlement</stp>
        <stp/>
        <stp>T</stp>
        <tr r="J143" s="7"/>
      </tp>
      <tp>
        <v>3.5780000000000003</v>
        <stp/>
        <stp>ContractData</stp>
        <stp>NGEK38</stp>
        <stp>Y_Settlement</stp>
        <stp/>
        <stp>T</stp>
        <tr r="K147" s="7"/>
      </tp>
      <tp>
        <v>2.6739999999999999</v>
        <stp/>
        <stp>ContractData</stp>
        <stp>NGEK26</stp>
        <stp>Y_Settlement</stp>
        <stp/>
        <stp>T</stp>
        <tr r="K3" s="7"/>
      </tp>
      <tp t="s">
        <v/>
        <stp/>
        <stp>ContractData</stp>
        <stp>NGEF27</stp>
        <stp>T_Settlement</stp>
        <stp/>
        <stp>T</stp>
        <tr r="U31" s="2"/>
        <tr r="J11" s="7"/>
      </tp>
      <tp>
        <v>3.02</v>
        <stp/>
        <stp>ContractData</stp>
        <stp>NGEK27</stp>
        <stp>Y_Settlement</stp>
        <stp/>
        <stp>T</stp>
        <tr r="K15" s="7"/>
      </tp>
      <tp t="s">
        <v/>
        <stp/>
        <stp>ContractData</stp>
        <stp>NGEF28</stp>
        <stp>T_Settlement</stp>
        <stp/>
        <stp>T</stp>
        <tr r="U32" s="2"/>
        <tr r="J23" s="7"/>
      </tp>
      <tp>
        <v>3.1560000000000001</v>
        <stp/>
        <stp>ContractData</stp>
        <stp>NGEK28</stp>
        <stp>Y_Settlement</stp>
        <stp/>
        <stp>T</stp>
        <tr r="K27" s="7"/>
      </tp>
      <tp t="s">
        <v/>
        <stp/>
        <stp>ContractData</stp>
        <stp>NGEF29</stp>
        <stp>T_Settlement</stp>
        <stp/>
        <stp>T</stp>
        <tr r="U33" s="2"/>
        <tr r="J35" s="7"/>
      </tp>
      <tp>
        <v>3.0960000000000001</v>
        <stp/>
        <stp>ContractData</stp>
        <stp>NGEK29</stp>
        <stp>Y_Settlement</stp>
        <stp/>
        <stp>T</stp>
        <tr r="K39" s="7"/>
      </tp>
      <tp t="s">
        <v/>
        <stp/>
        <stp>ContractData</stp>
        <stp>HOEV29</stp>
        <stp>NetLastTrade</stp>
        <stp/>
        <stp>T</stp>
        <tr r="G44" s="4"/>
      </tp>
      <tp t="s">
        <v/>
        <stp/>
        <stp>ContractData</stp>
        <stp>HOEV28</stp>
        <stp>NetLastTrade</stp>
        <stp/>
        <stp>T</stp>
        <tr r="G32" s="4"/>
      </tp>
      <tp t="s">
        <v/>
        <stp/>
        <stp>ContractData</stp>
        <stp>HOEV27</stp>
        <stp>NetLastTrade</stp>
        <stp/>
        <stp>T</stp>
        <tr r="G20" s="4"/>
      </tp>
      <tp>
        <v>8.7900000000000311E-2</v>
        <stp/>
        <stp>ContractData</stp>
        <stp>HOEV26</stp>
        <stp>NetLastTrade</stp>
        <stp/>
        <stp>T</stp>
        <tr r="G8" s="4"/>
      </tp>
      <tp>
        <v>9.9999999999997868E-3</v>
        <stp/>
        <stp>ContractData</stp>
        <stp>NGEV27</stp>
        <stp>NetLastTrade</stp>
        <stp/>
        <stp>T</stp>
        <tr r="X46" s="2"/>
        <tr r="G20" s="7"/>
      </tp>
      <tp>
        <v>2.7000000000000135E-2</v>
        <stp/>
        <stp>ContractData</stp>
        <stp>NGEV26</stp>
        <stp>NetLastTrade</stp>
        <stp/>
        <stp>T</stp>
        <tr r="X45" s="2"/>
        <tr r="G8" s="7"/>
      </tp>
      <tp t="s">
        <v/>
        <stp/>
        <stp>ContractData</stp>
        <stp>NGEV29</stp>
        <stp>NetLastTrade</stp>
        <stp/>
        <stp>T</stp>
        <tr r="G44" s="7"/>
      </tp>
      <tp>
        <v>-1.1000000000000121E-2</v>
        <stp/>
        <stp>ContractData</stp>
        <stp>NGEV28</stp>
        <stp>NetLastTrade</stp>
        <stp/>
        <stp>T</stp>
        <tr r="G32" s="7"/>
      </tp>
      <tp t="s">
        <v/>
        <stp/>
        <stp>ContractData</stp>
        <stp>NGEV37</stp>
        <stp>NetLastTrade</stp>
        <stp/>
        <stp>T</stp>
        <tr r="G140" s="7"/>
      </tp>
      <tp t="s">
        <v/>
        <stp/>
        <stp>ContractData</stp>
        <stp>NGEV36</stp>
        <stp>NetLastTrade</stp>
        <stp/>
        <stp>T</stp>
        <tr r="G128" s="7"/>
      </tp>
      <tp t="s">
        <v/>
        <stp/>
        <stp>ContractData</stp>
        <stp>NGEV35</stp>
        <stp>NetLastTrade</stp>
        <stp/>
        <stp>T</stp>
        <tr r="G116" s="7"/>
      </tp>
      <tp t="s">
        <v/>
        <stp/>
        <stp>ContractData</stp>
        <stp>NGEV34</stp>
        <stp>NetLastTrade</stp>
        <stp/>
        <stp>T</stp>
        <tr r="G104" s="7"/>
      </tp>
      <tp t="s">
        <v/>
        <stp/>
        <stp>ContractData</stp>
        <stp>NGEV33</stp>
        <stp>NetLastTrade</stp>
        <stp/>
        <stp>T</stp>
        <tr r="G92" s="7"/>
      </tp>
      <tp t="s">
        <v/>
        <stp/>
        <stp>ContractData</stp>
        <stp>NGEV32</stp>
        <stp>NetLastTrade</stp>
        <stp/>
        <stp>T</stp>
        <tr r="G80" s="7"/>
      </tp>
      <tp t="s">
        <v/>
        <stp/>
        <stp>ContractData</stp>
        <stp>NGEV31</stp>
        <stp>NetLastTrade</stp>
        <stp/>
        <stp>T</stp>
        <tr r="X50" s="2"/>
        <tr r="G68" s="7"/>
      </tp>
      <tp t="s">
        <v/>
        <stp/>
        <stp>ContractData</stp>
        <stp>NGEV30</stp>
        <stp>NetLastTrade</stp>
        <stp/>
        <stp>T</stp>
        <tr r="G56" s="7"/>
      </tp>
      <tp t="s">
        <v/>
        <stp/>
        <stp>ContractData</stp>
        <stp>NGEV38</stp>
        <stp>NetLastTrade</stp>
        <stp/>
        <stp>T</stp>
        <tr r="G152" s="7"/>
      </tp>
      <tp t="s">
        <v/>
        <stp/>
        <stp>ContractData</stp>
        <stp>CLEV34</stp>
        <stp>NetLastTrade</stp>
        <stp/>
        <stp>T</stp>
        <tr r="G104" s="1"/>
      </tp>
      <tp t="s">
        <v/>
        <stp/>
        <stp>ContractData</stp>
        <stp>CLEV35</stp>
        <stp>NetLastTrade</stp>
        <stp/>
        <stp>T</stp>
        <tr r="G116" s="1"/>
      </tp>
      <tp t="s">
        <v/>
        <stp/>
        <stp>ContractData</stp>
        <stp>CLEV36</stp>
        <stp>NetLastTrade</stp>
        <stp/>
        <stp>T</stp>
        <tr r="G128" s="1"/>
      </tp>
      <tp t="s">
        <v/>
        <stp/>
        <stp>ContractData</stp>
        <stp>CLEV30</stp>
        <stp>NetLastTrade</stp>
        <stp/>
        <stp>T</stp>
        <tr r="G56" s="1"/>
      </tp>
      <tp t="s">
        <v/>
        <stp/>
        <stp>ContractData</stp>
        <stp>CLEV31</stp>
        <stp>NetLastTrade</stp>
        <stp/>
        <stp>T</stp>
        <tr r="G68" s="1"/>
      </tp>
      <tp t="s">
        <v/>
        <stp/>
        <stp>ContractData</stp>
        <stp>CLEV32</stp>
        <stp>NetLastTrade</stp>
        <stp/>
        <stp>T</stp>
        <tr r="G80" s="1"/>
      </tp>
      <tp t="s">
        <v/>
        <stp/>
        <stp>ContractData</stp>
        <stp>CLEV33</stp>
        <stp>NetLastTrade</stp>
        <stp/>
        <stp>T</stp>
        <tr r="G92" s="1"/>
      </tp>
      <tp t="s">
        <v/>
        <stp/>
        <stp>ContractData</stp>
        <stp>CLEV28</stp>
        <stp>NetLastTrade</stp>
        <stp/>
        <stp>T</stp>
        <tr r="G32" s="1"/>
      </tp>
      <tp t="s">
        <v/>
        <stp/>
        <stp>ContractData</stp>
        <stp>CLEV29</stp>
        <stp>NetLastTrade</stp>
        <stp/>
        <stp>T</stp>
        <tr r="G44" s="1"/>
      </tp>
      <tp>
        <v>2.5400000000000063</v>
        <stp/>
        <stp>ContractData</stp>
        <stp>CLEV26</stp>
        <stp>NetLastTrade</stp>
        <stp/>
        <stp>T</stp>
        <tr r="G8" s="1"/>
      </tp>
      <tp>
        <v>0</v>
        <stp/>
        <stp>ContractData</stp>
        <stp>CLEV27</stp>
        <stp>NetLastTrade</stp>
        <stp/>
        <stp>T</stp>
        <tr r="J16" s="2"/>
        <tr r="G20" s="1"/>
      </tp>
      <tp t="s">
        <v>NGEM26</v>
        <stp/>
        <stp>ContractData</stp>
        <stp>NGE?2</stp>
        <stp>Symbol</stp>
        <stp/>
        <stp>T</stp>
        <tr r="C4" s="7"/>
      </tp>
      <tp>
        <v>6.1399999999999899E-2</v>
        <stp/>
        <stp>ContractData</stp>
        <stp>RBEV26</stp>
        <stp>NetLastTrade</stp>
        <stp/>
        <stp>T</stp>
        <tr r="X23" s="2"/>
        <tr r="G8" s="5"/>
      </tp>
      <tp t="s">
        <v/>
        <stp/>
        <stp>ContractData</stp>
        <stp>RBEV27</stp>
        <stp>NetLastTrade</stp>
        <stp/>
        <stp>T</stp>
        <tr r="G20" s="5"/>
      </tp>
      <tp t="s">
        <v/>
        <stp/>
        <stp>ContractData</stp>
        <stp>RBEV28</stp>
        <stp>NetLastTrade</stp>
        <stp/>
        <stp>T</stp>
        <tr r="G32" s="5"/>
      </tp>
      <tp t="s">
        <v/>
        <stp/>
        <stp>ContractData</stp>
        <stp>RBEV29</stp>
        <stp>NetLastTrade</stp>
        <stp/>
        <stp>T</stp>
        <tr r="G44" s="5"/>
      </tp>
      <tp t="s">
        <v>HOEQ26</v>
        <stp/>
        <stp>ContractData</stp>
        <stp>HOE?4</stp>
        <stp>Symbol</stp>
        <stp/>
        <stp>T</stp>
        <tr r="C6" s="4"/>
      </tp>
      <tp t="s">
        <v/>
        <stp/>
        <stp>ContractData</stp>
        <stp>QOJ28</stp>
        <stp>High</stp>
        <stp/>
        <stp>T</stp>
        <tr r="L31" s="2"/>
      </tp>
      <tp>
        <v>73</v>
        <stp/>
        <stp>ContractData</stp>
        <stp>QOM29</stp>
        <stp>Open</stp>
        <stp/>
        <stp>T</stp>
        <tr r="K32" s="2"/>
      </tp>
      <tp>
        <v>96.12</v>
        <stp/>
        <stp>ContractData</stp>
        <stp>QOM26</stp>
        <stp>Open</stp>
        <stp/>
        <stp>T</stp>
        <tr r="K29" s="2"/>
      </tp>
      <tp t="s">
        <v/>
        <stp/>
        <stp>ContractData</stp>
        <stp>QOM30</stp>
        <stp>Open</stp>
        <stp/>
        <stp>T</stp>
        <tr r="K42" s="2"/>
      </tp>
      <tp>
        <v>2.1629</v>
        <stp/>
        <stp>ContractData</stp>
        <stp>RBEH27</stp>
        <stp>Y_Settlement</stp>
        <stp/>
        <stp>T</stp>
        <tr r="K13" s="5"/>
      </tp>
      <tp>
        <v>2.0609000000000002</v>
        <stp/>
        <stp>ContractData</stp>
        <stp>RBEH29</stp>
        <stp>Y_Settlement</stp>
        <stp/>
        <stp>T</stp>
        <tr r="K37" s="5"/>
      </tp>
      <tp>
        <v>2.0788000000000002</v>
        <stp/>
        <stp>ContractData</stp>
        <stp>RBEH28</stp>
        <stp>Y_Settlement</stp>
        <stp/>
        <stp>T</stp>
        <tr r="K25" s="5"/>
      </tp>
      <tp>
        <v>66.75</v>
        <stp/>
        <stp>ContractData</stp>
        <stp>CLEH29</stp>
        <stp>Y_Settlement</stp>
        <stp/>
        <stp>T</stp>
        <tr r="K37" s="1"/>
      </tp>
      <tp>
        <v>68.47</v>
        <stp/>
        <stp>ContractData</stp>
        <stp>CLEH28</stp>
        <stp>Y_Settlement</stp>
        <stp/>
        <stp>T</stp>
        <tr r="K25" s="1"/>
      </tp>
      <tp>
        <v>71.08</v>
        <stp/>
        <stp>ContractData</stp>
        <stp>CLEH27</stp>
        <stp>Y_Settlement</stp>
        <stp/>
        <stp>T</stp>
        <tr r="K13" s="1"/>
      </tp>
      <tp>
        <v>62.99</v>
        <stp/>
        <stp>ContractData</stp>
        <stp>CLEH31</stp>
        <stp>Y_Settlement</stp>
        <stp/>
        <stp>T</stp>
        <tr r="K61" s="1"/>
      </tp>
      <tp>
        <v>64.91</v>
        <stp/>
        <stp>ContractData</stp>
        <stp>CLEH30</stp>
        <stp>Y_Settlement</stp>
        <stp/>
        <stp>T</stp>
        <tr r="K49" s="1"/>
      </tp>
      <tp>
        <v>59.230000000000004</v>
        <stp/>
        <stp>ContractData</stp>
        <stp>CLEH33</stp>
        <stp>Y_Settlement</stp>
        <stp/>
        <stp>T</stp>
        <tr r="K85" s="1"/>
      </tp>
      <tp>
        <v>61.04</v>
        <stp/>
        <stp>ContractData</stp>
        <stp>CLEH32</stp>
        <stp>Y_Settlement</stp>
        <stp/>
        <stp>T</stp>
        <tr r="K73" s="1"/>
      </tp>
      <tp>
        <v>55.44</v>
        <stp/>
        <stp>ContractData</stp>
        <stp>CLEH35</stp>
        <stp>Y_Settlement</stp>
        <stp/>
        <stp>T</stp>
        <tr r="K109" s="1"/>
      </tp>
      <tp>
        <v>57.28</v>
        <stp/>
        <stp>ContractData</stp>
        <stp>CLEH34</stp>
        <stp>Y_Settlement</stp>
        <stp/>
        <stp>T</stp>
        <tr r="K97" s="1"/>
      </tp>
      <tp>
        <v>53.56</v>
        <stp/>
        <stp>ContractData</stp>
        <stp>CLEH36</stp>
        <stp>Y_Settlement</stp>
        <stp/>
        <stp>T</stp>
        <tr r="K121" s="1"/>
      </tp>
      <tp>
        <v>2.484</v>
        <stp/>
        <stp>ContractData</stp>
        <stp>HOEH28</stp>
        <stp>Y_Settlement</stp>
        <stp/>
        <stp>T</stp>
        <tr r="K25" s="4"/>
      </tp>
      <tp>
        <v>2.4140999999999999</v>
        <stp/>
        <stp>ContractData</stp>
        <stp>HOEH29</stp>
        <stp>Y_Settlement</stp>
        <stp/>
        <stp>T</stp>
        <tr r="K37" s="4"/>
      </tp>
      <tp>
        <v>2.7229000000000001</v>
        <stp/>
        <stp>ContractData</stp>
        <stp>HOEH27</stp>
        <stp>Y_Settlement</stp>
        <stp/>
        <stp>T</stp>
        <tr r="K13" s="4"/>
      </tp>
      <tp>
        <v>3.4769999999999999</v>
        <stp/>
        <stp>ContractData</stp>
        <stp>NGEH32</stp>
        <stp>Y_Settlement</stp>
        <stp/>
        <stp>T</stp>
        <tr r="K73" s="7"/>
      </tp>
      <tp>
        <v>3.3340000000000001</v>
        <stp/>
        <stp>ContractData</stp>
        <stp>NGEH33</stp>
        <stp>Y_Settlement</stp>
        <stp/>
        <stp>T</stp>
        <tr r="K85" s="7"/>
      </tp>
      <tp>
        <v>3.5230000000000001</v>
        <stp/>
        <stp>ContractData</stp>
        <stp>NGEH30</stp>
        <stp>Y_Settlement</stp>
        <stp/>
        <stp>T</stp>
        <tr r="K49" s="7"/>
      </tp>
      <tp>
        <v>3.4990000000000001</v>
        <stp/>
        <stp>ContractData</stp>
        <stp>NGEH31</stp>
        <stp>Y_Settlement</stp>
        <stp/>
        <stp>T</stp>
        <tr r="K61" s="7"/>
      </tp>
      <tp>
        <v>3.7120000000000002</v>
        <stp/>
        <stp>ContractData</stp>
        <stp>NGEH36</stp>
        <stp>Y_Settlement</stp>
        <stp/>
        <stp>T</stp>
        <tr r="K121" s="7"/>
      </tp>
      <tp>
        <v>3.8410000000000002</v>
        <stp/>
        <stp>ContractData</stp>
        <stp>NGEH37</stp>
        <stp>Y_Settlement</stp>
        <stp/>
        <stp>T</stp>
        <tr r="K133" s="7"/>
      </tp>
      <tp>
        <v>3.3919999999999999</v>
        <stp/>
        <stp>ContractData</stp>
        <stp>NGEH34</stp>
        <stp>Y_Settlement</stp>
        <stp/>
        <stp>T</stp>
        <tr r="K97" s="7"/>
      </tp>
      <tp>
        <v>3.6080000000000001</v>
        <stp/>
        <stp>ContractData</stp>
        <stp>NGEH35</stp>
        <stp>Y_Settlement</stp>
        <stp/>
        <stp>T</stp>
        <tr r="K109" s="7"/>
      </tp>
      <tp>
        <v>3.93</v>
        <stp/>
        <stp>ContractData</stp>
        <stp>NGEH38</stp>
        <stp>Y_Settlement</stp>
        <stp/>
        <stp>T</stp>
        <tr r="K145" s="7"/>
      </tp>
      <tp>
        <v>3.2840000000000003</v>
        <stp/>
        <stp>ContractData</stp>
        <stp>NGEH27</stp>
        <stp>Y_Settlement</stp>
        <stp/>
        <stp>T</stp>
        <tr r="K13" s="7"/>
      </tp>
      <tp>
        <v>3.4860000000000002</v>
        <stp/>
        <stp>ContractData</stp>
        <stp>NGEH28</stp>
        <stp>Y_Settlement</stp>
        <stp/>
        <stp>T</stp>
        <tr r="K25" s="7"/>
      </tp>
      <tp>
        <v>3.4130000000000003</v>
        <stp/>
        <stp>ContractData</stp>
        <stp>NGEH29</stp>
        <stp>Y_Settlement</stp>
        <stp/>
        <stp>T</stp>
        <tr r="K37" s="7"/>
      </tp>
      <tp t="s">
        <v/>
        <stp/>
        <stp>ContractData</stp>
        <stp>HOEU29</stp>
        <stp>NetLastTrade</stp>
        <stp/>
        <stp>T</stp>
        <tr r="G43" s="4"/>
      </tp>
      <tp t="s">
        <v/>
        <stp/>
        <stp>ContractData</stp>
        <stp>NGEG30</stp>
        <stp>Open</stp>
        <stp/>
        <stp>T</stp>
        <tr r="Y49" s="2"/>
      </tp>
      <tp t="s">
        <v/>
        <stp/>
        <stp>ContractData</stp>
        <stp>HOEU28</stp>
        <stp>NetLastTrade</stp>
        <stp/>
        <stp>T</stp>
        <tr r="G31" s="4"/>
      </tp>
      <tp t="s">
        <v/>
        <stp/>
        <stp>ContractData</stp>
        <stp>HOEU27</stp>
        <stp>NetLastTrade</stp>
        <stp/>
        <stp>T</stp>
        <tr r="G19" s="4"/>
      </tp>
      <tp>
        <v>0.10119999999999996</v>
        <stp/>
        <stp>ContractData</stp>
        <stp>HOEU26</stp>
        <stp>NetLastTrade</stp>
        <stp/>
        <stp>T</stp>
        <tr r="G7" s="4"/>
      </tp>
      <tp>
        <v>1.2000000000000011E-2</v>
        <stp/>
        <stp>ContractData</stp>
        <stp>NGEU27</stp>
        <stp>NetLastTrade</stp>
        <stp/>
        <stp>T</stp>
        <tr r="G19" s="7"/>
      </tp>
      <tp>
        <v>3.0000000000000249E-2</v>
        <stp/>
        <stp>ContractData</stp>
        <stp>NGEU26</stp>
        <stp>NetLastTrade</stp>
        <stp/>
        <stp>T</stp>
        <tr r="G7" s="7"/>
      </tp>
      <tp t="s">
        <v/>
        <stp/>
        <stp>ContractData</stp>
        <stp>NGEU29</stp>
        <stp>NetLastTrade</stp>
        <stp/>
        <stp>T</stp>
        <tr r="G43" s="7"/>
      </tp>
      <tp t="s">
        <v/>
        <stp/>
        <stp>ContractData</stp>
        <stp>NGEU28</stp>
        <stp>NetLastTrade</stp>
        <stp/>
        <stp>T</stp>
        <tr r="G31" s="7"/>
      </tp>
      <tp t="s">
        <v/>
        <stp/>
        <stp>ContractData</stp>
        <stp>NGEU37</stp>
        <stp>NetLastTrade</stp>
        <stp/>
        <stp>T</stp>
        <tr r="G139" s="7"/>
      </tp>
      <tp t="s">
        <v/>
        <stp/>
        <stp>ContractData</stp>
        <stp>NGEU36</stp>
        <stp>NetLastTrade</stp>
        <stp/>
        <stp>T</stp>
        <tr r="G127" s="7"/>
      </tp>
      <tp t="s">
        <v/>
        <stp/>
        <stp>ContractData</stp>
        <stp>NGEU35</stp>
        <stp>NetLastTrade</stp>
        <stp/>
        <stp>T</stp>
        <tr r="G115" s="7"/>
      </tp>
      <tp t="s">
        <v/>
        <stp/>
        <stp>ContractData</stp>
        <stp>NGEU34</stp>
        <stp>NetLastTrade</stp>
        <stp/>
        <stp>T</stp>
        <tr r="G103" s="7"/>
      </tp>
      <tp t="s">
        <v/>
        <stp/>
        <stp>ContractData</stp>
        <stp>NGEU33</stp>
        <stp>NetLastTrade</stp>
        <stp/>
        <stp>T</stp>
        <tr r="G91" s="7"/>
      </tp>
      <tp t="s">
        <v/>
        <stp/>
        <stp>ContractData</stp>
        <stp>NGEU32</stp>
        <stp>NetLastTrade</stp>
        <stp/>
        <stp>T</stp>
        <tr r="G79" s="7"/>
      </tp>
      <tp t="s">
        <v/>
        <stp/>
        <stp>ContractData</stp>
        <stp>NGEU31</stp>
        <stp>NetLastTrade</stp>
        <stp/>
        <stp>T</stp>
        <tr r="G67" s="7"/>
      </tp>
      <tp t="s">
        <v/>
        <stp/>
        <stp>ContractData</stp>
        <stp>HOEG28</stp>
        <stp>Open</stp>
        <stp/>
        <stp>T</stp>
        <tr r="Y4" s="2"/>
      </tp>
      <tp t="s">
        <v/>
        <stp/>
        <stp>ContractData</stp>
        <stp>NGEU30</stp>
        <stp>NetLastTrade</stp>
        <stp/>
        <stp>T</stp>
        <tr r="G55" s="7"/>
      </tp>
      <tp t="s">
        <v/>
        <stp/>
        <stp>ContractData</stp>
        <stp>HOEG27</stp>
        <stp>Open</stp>
        <stp/>
        <stp>T</stp>
        <tr r="Y10" s="2"/>
      </tp>
      <tp t="s">
        <v/>
        <stp/>
        <stp>ContractData</stp>
        <stp>NGEU38</stp>
        <stp>NetLastTrade</stp>
        <stp/>
        <stp>T</stp>
        <tr r="G151" s="7"/>
      </tp>
      <tp t="s">
        <v/>
        <stp/>
        <stp>ContractData</stp>
        <stp>CLEU34</stp>
        <stp>NetLastTrade</stp>
        <stp/>
        <stp>T</stp>
        <tr r="G103" s="1"/>
      </tp>
      <tp t="s">
        <v/>
        <stp/>
        <stp>ContractData</stp>
        <stp>CLEU35</stp>
        <stp>NetLastTrade</stp>
        <stp/>
        <stp>T</stp>
        <tr r="G115" s="1"/>
      </tp>
      <tp t="s">
        <v/>
        <stp/>
        <stp>ContractData</stp>
        <stp>CLEU36</stp>
        <stp>NetLastTrade</stp>
        <stp/>
        <stp>T</stp>
        <tr r="G127" s="1"/>
      </tp>
      <tp t="s">
        <v/>
        <stp/>
        <stp>ContractData</stp>
        <stp>CLEU30</stp>
        <stp>NetLastTrade</stp>
        <stp/>
        <stp>T</stp>
        <tr r="G55" s="1"/>
      </tp>
      <tp t="s">
        <v/>
        <stp/>
        <stp>ContractData</stp>
        <stp>CLEU31</stp>
        <stp>NetLastTrade</stp>
        <stp/>
        <stp>T</stp>
        <tr r="G67" s="1"/>
      </tp>
      <tp t="s">
        <v/>
        <stp/>
        <stp>ContractData</stp>
        <stp>CLEU32</stp>
        <stp>NetLastTrade</stp>
        <stp/>
        <stp>T</stp>
        <tr r="G79" s="1"/>
      </tp>
      <tp t="s">
        <v/>
        <stp/>
        <stp>ContractData</stp>
        <stp>CLEU33</stp>
        <stp>NetLastTrade</stp>
        <stp/>
        <stp>T</stp>
        <tr r="G91" s="1"/>
      </tp>
      <tp>
        <v>9.0000000000003411E-2</v>
        <stp/>
        <stp>ContractData</stp>
        <stp>CLEU28</stp>
        <stp>NetLastTrade</stp>
        <stp/>
        <stp>T</stp>
        <tr r="G31" s="1"/>
      </tp>
      <tp t="s">
        <v/>
        <stp/>
        <stp>ContractData</stp>
        <stp>CLEU29</stp>
        <stp>NetLastTrade</stp>
        <stp/>
        <stp>T</stp>
        <tr r="G43" s="1"/>
      </tp>
      <tp>
        <v>2.7400000000000091</v>
        <stp/>
        <stp>ContractData</stp>
        <stp>CLEU26</stp>
        <stp>NetLastTrade</stp>
        <stp/>
        <stp>T</stp>
        <tr r="G7" s="1"/>
      </tp>
      <tp>
        <v>0.13999999999998636</v>
        <stp/>
        <stp>ContractData</stp>
        <stp>CLEU27</stp>
        <stp>NetLastTrade</stp>
        <stp/>
        <stp>T</stp>
        <tr r="G19" s="1"/>
      </tp>
      <tp t="s">
        <v/>
        <stp/>
        <stp>ContractData</stp>
        <stp>CLEG29</stp>
        <stp>Open</stp>
        <stp/>
        <stp>T</stp>
        <tr r="K18" s="2"/>
      </tp>
      <tp t="s">
        <v/>
        <stp/>
        <stp>ContractData</stp>
        <stp>CLEG28</stp>
        <stp>Open</stp>
        <stp/>
        <stp>T</stp>
        <tr r="K17" s="2"/>
      </tp>
      <tp t="s">
        <v>NGEK26</v>
        <stp/>
        <stp>ContractData</stp>
        <stp>NGE?1</stp>
        <stp>Symbol</stp>
        <stp/>
        <stp>T</stp>
        <tr r="C3" s="7"/>
      </tp>
      <tp>
        <v>6.9399999999999906E-2</v>
        <stp/>
        <stp>ContractData</stp>
        <stp>RBEU26</stp>
        <stp>NetLastTrade</stp>
        <stp/>
        <stp>T</stp>
        <tr r="G7" s="5"/>
      </tp>
      <tp t="s">
        <v/>
        <stp/>
        <stp>ContractData</stp>
        <stp>RBEU27</stp>
        <stp>NetLastTrade</stp>
        <stp/>
        <stp>T</stp>
        <tr r="G19" s="5"/>
      </tp>
      <tp t="s">
        <v/>
        <stp/>
        <stp>ContractData</stp>
        <stp>RBEU28</stp>
        <stp>NetLastTrade</stp>
        <stp/>
        <stp>T</stp>
        <tr r="G31" s="5"/>
      </tp>
      <tp t="s">
        <v/>
        <stp/>
        <stp>ContractData</stp>
        <stp>RBEU29</stp>
        <stp>NetLastTrade</stp>
        <stp/>
        <stp>T</stp>
        <tr r="G43" s="5"/>
      </tp>
      <tp t="s">
        <v>HOEX26</v>
        <stp/>
        <stp>ContractData</stp>
        <stp>HOE?7</stp>
        <stp>Symbol</stp>
        <stp/>
        <stp>T</stp>
        <tr r="C9" s="4"/>
      </tp>
      <tp t="s">
        <v/>
        <stp/>
        <stp>ContractData</stp>
        <stp>QON28</stp>
        <stp>T_Settlement</stp>
        <stp/>
        <stp>T</stp>
        <tr r="J28" s="3"/>
      </tp>
      <tp t="s">
        <v/>
        <stp/>
        <stp>ContractData</stp>
        <stp>QON29</stp>
        <stp>T_Settlement</stp>
        <stp/>
        <stp>T</stp>
        <tr r="J40" s="3"/>
      </tp>
      <tp t="s">
        <v/>
        <stp/>
        <stp>ContractData</stp>
        <stp>QON26</stp>
        <stp>T_Settlement</stp>
        <stp/>
        <stp>T</stp>
        <tr r="J4" s="3"/>
      </tp>
      <tp t="s">
        <v/>
        <stp/>
        <stp>ContractData</stp>
        <stp>QON27</stp>
        <stp>T_Settlement</stp>
        <stp/>
        <stp>T</stp>
        <tr r="J16" s="3"/>
      </tp>
      <tp t="s">
        <v/>
        <stp/>
        <stp>ContractData</stp>
        <stp>QON30</stp>
        <stp>T_Settlement</stp>
        <stp/>
        <stp>T</stp>
        <tr r="J52" s="3"/>
      </tp>
      <tp t="s">
        <v/>
        <stp/>
        <stp>ContractData</stp>
        <stp>QON31</stp>
        <stp>T_Settlement</stp>
        <stp/>
        <stp>T</stp>
        <tr r="J64" s="3"/>
      </tp>
      <tp t="s">
        <v/>
        <stp/>
        <stp>ContractData</stp>
        <stp>QON32</stp>
        <stp>T_Settlement</stp>
        <stp/>
        <stp>T</stp>
        <tr r="J76" s="3"/>
      </tp>
      <tp t="s">
        <v>OCT</v>
        <stp/>
        <stp>ContractData</stp>
        <stp>CLE?18</stp>
        <stp>ContractMonth</stp>
        <stp/>
        <stp>T</stp>
        <tr r="E20" s="1"/>
      </tp>
      <tp t="s">
        <v>NOV</v>
        <stp/>
        <stp>ContractData</stp>
        <stp>CLE?19</stp>
        <stp>ContractMonth</stp>
        <stp/>
        <stp>T</stp>
        <tr r="E21" s="1"/>
      </tp>
      <tp t="s">
        <v>AUG</v>
        <stp/>
        <stp>ContractData</stp>
        <stp>CLE?16</stp>
        <stp>ContractMonth</stp>
        <stp/>
        <stp>T</stp>
        <tr r="E18" s="1"/>
      </tp>
      <tp t="s">
        <v>SEP</v>
        <stp/>
        <stp>ContractData</stp>
        <stp>CLE?17</stp>
        <stp>ContractMonth</stp>
        <stp/>
        <stp>T</stp>
        <tr r="E19" s="1"/>
      </tp>
      <tp t="s">
        <v>JUN</v>
        <stp/>
        <stp>ContractData</stp>
        <stp>CLE?14</stp>
        <stp>ContractMonth</stp>
        <stp/>
        <stp>T</stp>
        <tr r="E16" s="1"/>
      </tp>
      <tp t="s">
        <v>JUL</v>
        <stp/>
        <stp>ContractData</stp>
        <stp>CLE?15</stp>
        <stp>ContractMonth</stp>
        <stp/>
        <stp>T</stp>
        <tr r="E17" s="1"/>
      </tp>
      <tp t="s">
        <v>APR</v>
        <stp/>
        <stp>ContractData</stp>
        <stp>CLE?12</stp>
        <stp>ContractMonth</stp>
        <stp/>
        <stp>T</stp>
        <tr r="E14" s="1"/>
      </tp>
      <tp t="s">
        <v>MAY</v>
        <stp/>
        <stp>ContractData</stp>
        <stp>CLE?13</stp>
        <stp>ContractMonth</stp>
        <stp/>
        <stp>T</stp>
        <tr r="E15" s="1"/>
      </tp>
      <tp t="s">
        <v>FEB</v>
        <stp/>
        <stp>ContractData</stp>
        <stp>CLE?10</stp>
        <stp>ContractMonth</stp>
        <stp/>
        <stp>T</stp>
        <tr r="E12" s="1"/>
      </tp>
      <tp t="s">
        <v>MAR</v>
        <stp/>
        <stp>ContractData</stp>
        <stp>CLE?11</stp>
        <stp>ContractMonth</stp>
        <stp/>
        <stp>T</stp>
        <tr r="E13" s="1"/>
      </tp>
      <tp>
        <v>4.6509999999999998</v>
        <stp/>
        <stp>ContractData</stp>
        <stp>NGEF27</stp>
        <stp>Open</stp>
        <stp/>
        <stp>T</stp>
        <tr r="Y31" s="2"/>
      </tp>
      <tp>
        <v>4.819</v>
        <stp/>
        <stp>ContractData</stp>
        <stp>NGEF28</stp>
        <stp>Open</stp>
        <stp/>
        <stp>T</stp>
        <tr r="Y32" s="2"/>
      </tp>
      <tp t="s">
        <v/>
        <stp/>
        <stp>ContractData</stp>
        <stp>NGEF29</stp>
        <stp>Open</stp>
        <stp/>
        <stp>T</stp>
        <tr r="Y33" s="2"/>
      </tp>
      <tp>
        <v>73.48</v>
        <stp/>
        <stp>ContractData</stp>
        <stp>CLEF27</stp>
        <stp>Open</stp>
        <stp/>
        <stp>T</stp>
        <tr r="K3" s="2"/>
      </tp>
      <tp t="s">
        <v>HOEV26</v>
        <stp/>
        <stp>ContractData</stp>
        <stp>HOE?6</stp>
        <stp>Symbol</stp>
        <stp/>
        <stp>T</stp>
        <tr r="C8" s="4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volatileDependencies" Target="volatileDependenci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6168B-739C-4897-8162-3B94FB9D9822}">
  <dimension ref="A1:AA57"/>
  <sheetViews>
    <sheetView showRowColHeaders="0" tabSelected="1" workbookViewId="0"/>
  </sheetViews>
  <sheetFormatPr defaultRowHeight="16.5" x14ac:dyDescent="0.3"/>
  <cols>
    <col min="1" max="1" width="3.625" customWidth="1"/>
    <col min="2" max="6" width="9" style="9"/>
    <col min="7" max="7" width="10.625" style="9" customWidth="1"/>
    <col min="8" max="13" width="9" style="9"/>
    <col min="14" max="15" width="4.625" customWidth="1"/>
    <col min="18" max="20" width="9.625" customWidth="1"/>
    <col min="21" max="21" width="10.625" customWidth="1"/>
  </cols>
  <sheetData>
    <row r="1" spans="1:27" ht="16.5" customHeight="1" x14ac:dyDescent="0.3">
      <c r="B1" s="6" t="s">
        <v>0</v>
      </c>
      <c r="C1" s="6" t="s">
        <v>1</v>
      </c>
      <c r="D1" s="30" t="s">
        <v>11</v>
      </c>
      <c r="E1" s="31"/>
      <c r="F1" s="32"/>
      <c r="G1" s="6" t="s">
        <v>12</v>
      </c>
      <c r="H1" s="6" t="s">
        <v>2</v>
      </c>
      <c r="I1" s="6" t="s">
        <v>4</v>
      </c>
      <c r="J1" s="6" t="s">
        <v>5</v>
      </c>
      <c r="K1" s="6" t="s">
        <v>13</v>
      </c>
      <c r="L1" s="6" t="s">
        <v>15</v>
      </c>
      <c r="M1" s="6" t="s">
        <v>14</v>
      </c>
      <c r="P1" s="6" t="s">
        <v>0</v>
      </c>
      <c r="Q1" s="6" t="s">
        <v>1</v>
      </c>
      <c r="R1" s="27" t="s">
        <v>11</v>
      </c>
      <c r="S1" s="28"/>
      <c r="T1" s="29"/>
      <c r="U1" s="6" t="s">
        <v>12</v>
      </c>
      <c r="V1" s="6" t="s">
        <v>2</v>
      </c>
      <c r="W1" s="6" t="s">
        <v>4</v>
      </c>
      <c r="X1" s="6" t="s">
        <v>5</v>
      </c>
      <c r="Y1" s="6" t="s">
        <v>13</v>
      </c>
      <c r="Z1" s="6" t="s">
        <v>15</v>
      </c>
      <c r="AA1" s="6" t="s">
        <v>14</v>
      </c>
    </row>
    <row r="2" spans="1:27" ht="16.5" customHeight="1" x14ac:dyDescent="0.3">
      <c r="A2" s="23" t="s">
        <v>10</v>
      </c>
      <c r="B2" s="7" t="str">
        <f>"20"&amp;'CLE Data'!S3</f>
        <v>2026</v>
      </c>
      <c r="C2" s="7" t="str">
        <f ca="1">IFERROR('CLE Data'!U3,"")</f>
        <v>CLEK26</v>
      </c>
      <c r="D2" s="22" t="str">
        <f ca="1">IF(C2="","",RTD("cqg.rtd", ,"ContractData",C2, "LongDescription",, "T"))</f>
        <v>Crude Light (Globex), May 26</v>
      </c>
      <c r="E2" s="22"/>
      <c r="F2" s="22"/>
      <c r="G2" s="8" t="str">
        <f ca="1">IF(C2="","",RTD("cqg.rtd",,"ContractData",C2,"T_Settlement",,"T"))</f>
        <v/>
      </c>
      <c r="H2" s="8" t="str">
        <f ca="1">IF(G2="","",'CLE Data'!T3)</f>
        <v/>
      </c>
      <c r="I2" s="8">
        <f ca="1">IF(C2="","",RTD("cqg.rtd", ,"ContractData",C2, "LastTrade",, "T"))</f>
        <v>88.37</v>
      </c>
      <c r="J2" s="8">
        <f ca="1">IF(C2="","",RTD("cqg.rtd", ,"ContractData",C2, "NetLastTrade",, "T"))</f>
        <v>4.519999999999996</v>
      </c>
      <c r="K2" s="8">
        <f ca="1">IF(C2="","",RTD("cqg.rtd", ,"ContractData",C2, "Open",, "T"))</f>
        <v>89</v>
      </c>
      <c r="L2" s="8">
        <f ca="1">IF(C2="","",RTD("cqg.rtd", ,"ContractData",C2, "High",, "T"))</f>
        <v>91.2</v>
      </c>
      <c r="M2" s="8">
        <f ca="1">IF(C2="","",RTD("cqg.rtd", ,"ContractData",C2, "Low",, "T"))</f>
        <v>88.09</v>
      </c>
      <c r="O2" s="34" t="s">
        <v>10</v>
      </c>
      <c r="P2" s="16" t="str">
        <f>"20"&amp;'HOE Data'!S3</f>
        <v>2026</v>
      </c>
      <c r="Q2" s="16" t="str">
        <f ca="1">IFERROR('HOE Data'!U3,"")</f>
        <v>HOEK26</v>
      </c>
      <c r="R2" s="26" t="str">
        <f ca="1">IF(Q2="","",RTD("cqg.rtd", ,"ContractData",Q2, "LongDescription",, "T"))</f>
        <v>NY Harbor ULSD, May 26</v>
      </c>
      <c r="S2" s="26"/>
      <c r="T2" s="26"/>
      <c r="U2" s="17" t="str">
        <f ca="1">IF(Q2="","",RTD("cqg.rtd",,"ContractData",Q2,"T_Settlement",,"T"))</f>
        <v/>
      </c>
      <c r="V2" s="17" t="str">
        <f ca="1">IF(U2="","",'HOE Data'!T3)</f>
        <v/>
      </c>
      <c r="W2" s="15">
        <f ca="1">IF(Q2="","",RTD("cqg.rtd", ,"ContractData",Q2, "LastTrade",, "T"))</f>
        <v>3.5494000000000003</v>
      </c>
      <c r="X2" s="15">
        <f ca="1">IF(Q2="","",RTD("cqg.rtd", ,"ContractData",Q2, "NetLastTrade",, "T"))</f>
        <v>0.15200000000000014</v>
      </c>
      <c r="Y2" s="15">
        <f ca="1">IF(Q2="","",RTD("cqg.rtd", ,"ContractData",Q2, "Open",, "T"))</f>
        <v>3.5947</v>
      </c>
      <c r="Z2" s="15">
        <f ca="1">IF(Q2="","",RTD("cqg.rtd", ,"ContractData",Q2, "High",, "T"))</f>
        <v>3.7</v>
      </c>
      <c r="AA2" s="15">
        <f ca="1">IF(Q2="","",RTD("cqg.rtd", ,"ContractData",Q2, "Low",, "T"))</f>
        <v>3.5290000000000004</v>
      </c>
    </row>
    <row r="3" spans="1:27" ht="16.5" customHeight="1" x14ac:dyDescent="0.3">
      <c r="A3" s="24"/>
      <c r="B3" s="7" t="str">
        <f>"20"&amp;'CLE Data'!S4</f>
        <v>2027</v>
      </c>
      <c r="C3" s="7" t="str">
        <f ca="1">IFERROR('CLE Data'!U4,"")</f>
        <v>CLEF27</v>
      </c>
      <c r="D3" s="22" t="str">
        <f ca="1">IF(C3="","",RTD("cqg.rtd", ,"ContractData",C3, "LongDescription",, "T"))</f>
        <v>Crude Light (Globex), Jan 27</v>
      </c>
      <c r="E3" s="22"/>
      <c r="F3" s="22"/>
      <c r="G3" s="8" t="str">
        <f ca="1">IF(C3="","",RTD("cqg.rtd",,"ContractData",C3,"T_Settlement",,"T"))</f>
        <v/>
      </c>
      <c r="H3" s="8" t="str">
        <f ca="1">IF(G3="","",'CLE Data'!T4)</f>
        <v/>
      </c>
      <c r="I3" s="8">
        <f ca="1">IF(C3="","",RTD("cqg.rtd", ,"ContractData",C3, "LastTrade",, "T"))</f>
        <v>74.210000000000008</v>
      </c>
      <c r="J3" s="8">
        <f ca="1">IF(C3="","",RTD("cqg.rtd", ,"ContractData",C3, "NetLastTrade",, "T"))</f>
        <v>2.2200000000000131</v>
      </c>
      <c r="K3" s="8">
        <f ca="1">IF(C3="","",RTD("cqg.rtd", ,"ContractData",C3, "Open",, "T"))</f>
        <v>73.48</v>
      </c>
      <c r="L3" s="8">
        <f ca="1">IF(C3="","",RTD("cqg.rtd", ,"ContractData",C3, "High",, "T"))</f>
        <v>74.75</v>
      </c>
      <c r="M3" s="8">
        <f ca="1">IF(C3="","",RTD("cqg.rtd", ,"ContractData",C3, "Low",, "T"))</f>
        <v>73.41</v>
      </c>
      <c r="O3" s="35"/>
      <c r="P3" s="16" t="str">
        <f>"20"&amp;'HOE Data'!S4</f>
        <v>2027</v>
      </c>
      <c r="Q3" s="16" t="str">
        <f ca="1">IFERROR('HOE Data'!U4,"")</f>
        <v>HOEM27</v>
      </c>
      <c r="R3" s="26" t="str">
        <f ca="1">IF(Q3="","",RTD("cqg.rtd", ,"ContractData",Q3, "LongDescription",, "T"))</f>
        <v>NY Harbor ULSD, Jun 27</v>
      </c>
      <c r="S3" s="26"/>
      <c r="T3" s="26"/>
      <c r="U3" s="17" t="str">
        <f ca="1">IF(Q3="","",RTD("cqg.rtd",,"ContractData",Q3,"T_Settlement",,"T"))</f>
        <v/>
      </c>
      <c r="V3" s="17" t="str">
        <f ca="1">IF(U3="","",'HOE Data'!T4)</f>
        <v/>
      </c>
      <c r="W3" s="15">
        <f ca="1">IF(Q3="","",RTD("cqg.rtd", ,"ContractData",Q3, "LastTrade",, "T"))</f>
        <v>2.6936</v>
      </c>
      <c r="X3" s="15">
        <f ca="1">IF(Q3="","",RTD("cqg.rtd", ,"ContractData",Q3, "NetLastTrade",, "T"))</f>
        <v>9.6999999999999975E-2</v>
      </c>
      <c r="Y3" s="15">
        <f ca="1">IF(Q3="","",RTD("cqg.rtd", ,"ContractData",Q3, "Open",, "T"))</f>
        <v>2.7190000000000003</v>
      </c>
      <c r="Z3" s="15">
        <f ca="1">IF(Q3="","",RTD("cqg.rtd", ,"ContractData",Q3, "High",, "T"))</f>
        <v>2.7190000000000003</v>
      </c>
      <c r="AA3" s="15">
        <f ca="1">IF(Q3="","",RTD("cqg.rtd", ,"ContractData",Q3, "Low",, "T"))</f>
        <v>2.6848000000000001</v>
      </c>
    </row>
    <row r="4" spans="1:27" ht="16.5" customHeight="1" x14ac:dyDescent="0.3">
      <c r="A4" s="24"/>
      <c r="B4" s="7" t="str">
        <f>"20"&amp;'CLE Data'!S5</f>
        <v>2028</v>
      </c>
      <c r="C4" s="7" t="str">
        <f ca="1">IFERROR('CLE Data'!U5,"")</f>
        <v>CLEH28</v>
      </c>
      <c r="D4" s="22" t="str">
        <f ca="1">IF(C4="","",RTD("cqg.rtd", ,"ContractData",C4, "LongDescription",, "T"))</f>
        <v>Crude Light (Globex), Mar 28</v>
      </c>
      <c r="E4" s="22"/>
      <c r="F4" s="22"/>
      <c r="G4" s="8" t="str">
        <f ca="1">IF(C4="","",RTD("cqg.rtd",,"ContractData",C4,"T_Settlement",,"T"))</f>
        <v/>
      </c>
      <c r="H4" s="8" t="str">
        <f ca="1">IF(G4="","",'CLE Data'!T5)</f>
        <v/>
      </c>
      <c r="I4" s="8">
        <f ca="1">IF(C4="","",RTD("cqg.rtd", ,"ContractData",C4, "LastTrade",, "T"))</f>
        <v>70.19</v>
      </c>
      <c r="J4" s="8">
        <f ca="1">IF(C4="","",RTD("cqg.rtd", ,"ContractData",C4, "NetLastTrade",, "T"))</f>
        <v>1.7199999999999989</v>
      </c>
      <c r="K4" s="8">
        <f ca="1">IF(C4="","",RTD("cqg.rtd", ,"ContractData",C4, "Open",, "T"))</f>
        <v>70.19</v>
      </c>
      <c r="L4" s="8">
        <f ca="1">IF(C4="","",RTD("cqg.rtd", ,"ContractData",C4, "High",, "T"))</f>
        <v>70.19</v>
      </c>
      <c r="M4" s="8">
        <f ca="1">IF(C4="","",RTD("cqg.rtd", ,"ContractData",C4, "Low",, "T"))</f>
        <v>70.19</v>
      </c>
      <c r="O4" s="35"/>
      <c r="P4" s="16" t="str">
        <f>"20"&amp;'HOE Data'!S5</f>
        <v>2028</v>
      </c>
      <c r="Q4" s="16" t="str">
        <f ca="1">IFERROR('HOE Data'!U5,"")</f>
        <v>HOEG28</v>
      </c>
      <c r="R4" s="26" t="str">
        <f ca="1">IF(Q4="","",RTD("cqg.rtd", ,"ContractData",Q4, "LongDescription",, "T"))</f>
        <v>NY Harbor ULSD, Feb 28</v>
      </c>
      <c r="S4" s="26"/>
      <c r="T4" s="26"/>
      <c r="U4" s="17" t="str">
        <f ca="1">IF(Q4="","",RTD("cqg.rtd",,"ContractData",Q4,"T_Settlement",,"T"))</f>
        <v/>
      </c>
      <c r="V4" s="17" t="str">
        <f ca="1">IF(U4="","",'HOE Data'!T5)</f>
        <v/>
      </c>
      <c r="W4" s="15">
        <f ca="1">IF(Q4="","",RTD("cqg.rtd", ,"ContractData",Q4, "LastTrade",, "T"))</f>
        <v>2.6350000000000002</v>
      </c>
      <c r="X4" s="15">
        <f ca="1">IF(Q4="","",RTD("cqg.rtd", ,"ContractData",Q4, "NetLastTrade",, "T"))</f>
        <v>0.14090000000000025</v>
      </c>
      <c r="Y4" s="15" t="str">
        <f ca="1">IF(Q4="","",RTD("cqg.rtd", ,"ContractData",Q4, "Open",, "T"))</f>
        <v/>
      </c>
      <c r="Z4" s="15" t="str">
        <f ca="1">IF(Q4="","",RTD("cqg.rtd", ,"ContractData",Q4, "High",, "T"))</f>
        <v/>
      </c>
      <c r="AA4" s="15" t="str">
        <f ca="1">IF(Q4="","",RTD("cqg.rtd", ,"ContractData",Q4, "Low",, "T"))</f>
        <v/>
      </c>
    </row>
    <row r="5" spans="1:27" ht="16.5" customHeight="1" x14ac:dyDescent="0.3">
      <c r="A5" s="24"/>
      <c r="B5" s="7" t="str">
        <f>"20"&amp;'CLE Data'!S6</f>
        <v>2029</v>
      </c>
      <c r="C5" s="7" t="str">
        <f ca="1">IFERROR('CLE Data'!U6,"")</f>
        <v>CLEZ29</v>
      </c>
      <c r="D5" s="22" t="str">
        <f ca="1">IF(C5="","",RTD("cqg.rtd", ,"ContractData",C5, "LongDescription",, "T"))</f>
        <v>Crude Light (Globex), Dec 29</v>
      </c>
      <c r="E5" s="22"/>
      <c r="F5" s="22"/>
      <c r="G5" s="8" t="str">
        <f ca="1">IF(C5="","",RTD("cqg.rtd",,"ContractData",C5,"T_Settlement",,"T"))</f>
        <v/>
      </c>
      <c r="H5" s="8" t="str">
        <f ca="1">IF(G5="","",'CLE Data'!T6)</f>
        <v/>
      </c>
      <c r="I5" s="8">
        <f ca="1">IF(C5="","",RTD("cqg.rtd", ,"ContractData",C5, "LastTrade",, "T"))</f>
        <v>66.58</v>
      </c>
      <c r="J5" s="8">
        <f ca="1">IF(C5="","",RTD("cqg.rtd", ,"ContractData",C5, "NetLastTrade",, "T"))</f>
        <v>1.1499999999999915</v>
      </c>
      <c r="K5" s="8">
        <f ca="1">IF(C5="","",RTD("cqg.rtd", ,"ContractData",C5, "Open",, "T"))</f>
        <v>66.84</v>
      </c>
      <c r="L5" s="8">
        <f ca="1">IF(C5="","",RTD("cqg.rtd", ,"ContractData",C5, "High",, "T"))</f>
        <v>66.84</v>
      </c>
      <c r="M5" s="8">
        <f ca="1">IF(C5="","",RTD("cqg.rtd", ,"ContractData",C5, "Low",, "T"))</f>
        <v>66.53</v>
      </c>
      <c r="O5" s="35"/>
      <c r="P5" s="16" t="str">
        <f>"20"&amp;'HOE Data'!S6</f>
        <v>2029</v>
      </c>
      <c r="Q5" s="16" t="str">
        <f ca="1">IFERROR('HOE Data'!U6,"")</f>
        <v/>
      </c>
      <c r="R5" s="26" t="str">
        <f ca="1">IF(Q5="","",RTD("cqg.rtd", ,"ContractData",Q5, "LongDescription",, "T"))</f>
        <v/>
      </c>
      <c r="S5" s="26"/>
      <c r="T5" s="26"/>
      <c r="U5" s="17" t="str">
        <f ca="1">IF(Q5="","",RTD("cqg.rtd",,"ContractData",Q5,"T_Settlement",,"T"))</f>
        <v/>
      </c>
      <c r="V5" s="17" t="str">
        <f ca="1">IF(U5="","",'HOE Data'!T6)</f>
        <v/>
      </c>
      <c r="W5" s="15" t="str">
        <f ca="1">IF(Q5="","",RTD("cqg.rtd", ,"ContractData",Q5, "LastTrade",, "T"))</f>
        <v/>
      </c>
      <c r="X5" s="15" t="str">
        <f ca="1">IF(Q5="","",RTD("cqg.rtd", ,"ContractData",Q5, "NetLastTrade",, "T"))</f>
        <v/>
      </c>
      <c r="Y5" s="15" t="str">
        <f ca="1">IF(Q5="","",RTD("cqg.rtd", ,"ContractData",Q5, "Open",, "T"))</f>
        <v/>
      </c>
      <c r="Z5" s="15" t="str">
        <f ca="1">IF(Q5="","",RTD("cqg.rtd", ,"ContractData",Q5, "High",, "T"))</f>
        <v/>
      </c>
      <c r="AA5" s="15" t="str">
        <f ca="1">IF(Q5="","",RTD("cqg.rtd", ,"ContractData",Q5, "Low",, "T"))</f>
        <v/>
      </c>
    </row>
    <row r="6" spans="1:27" ht="16.5" customHeight="1" x14ac:dyDescent="0.3">
      <c r="A6" s="24"/>
      <c r="B6" s="7" t="str">
        <f>"20"&amp;'CLE Data'!S7</f>
        <v>2030</v>
      </c>
      <c r="C6" s="7" t="str">
        <f ca="1">IFERROR('CLE Data'!U7,"")</f>
        <v>CLEZ30</v>
      </c>
      <c r="D6" s="22" t="str">
        <f ca="1">IF(C6="","",RTD("cqg.rtd", ,"ContractData",C6, "LongDescription",, "T"))</f>
        <v>Crude Light (Globex), Dec 30</v>
      </c>
      <c r="E6" s="22"/>
      <c r="F6" s="22"/>
      <c r="G6" s="8" t="str">
        <f ca="1">IF(C6="","",RTD("cqg.rtd",,"ContractData",C6,"T_Settlement",,"T"))</f>
        <v/>
      </c>
      <c r="H6" s="8" t="str">
        <f ca="1">IF(G6="","",'CLE Data'!T7)</f>
        <v/>
      </c>
      <c r="I6" s="8">
        <f ca="1">IF(C6="","",RTD("cqg.rtd", ,"ContractData",C6, "LastTrade",, "T"))</f>
        <v>64.31</v>
      </c>
      <c r="J6" s="8">
        <f ca="1">IF(C6="","",RTD("cqg.rtd", ,"ContractData",C6, "NetLastTrade",, "T"))</f>
        <v>0.78000000000000114</v>
      </c>
      <c r="K6" s="8">
        <f ca="1">IF(C6="","",RTD("cqg.rtd", ,"ContractData",C6, "Open",, "T"))</f>
        <v>64.31</v>
      </c>
      <c r="L6" s="8">
        <f ca="1">IF(C6="","",RTD("cqg.rtd", ,"ContractData",C6, "High",, "T"))</f>
        <v>64.31</v>
      </c>
      <c r="M6" s="8">
        <f ca="1">IF(C6="","",RTD("cqg.rtd", ,"ContractData",C6, "Low",, "T"))</f>
        <v>64.31</v>
      </c>
      <c r="O6" s="36"/>
      <c r="P6" s="16" t="str">
        <f>"20"&amp;'HOE Data'!S7</f>
        <v>2030</v>
      </c>
      <c r="Q6" s="16" t="str">
        <f ca="1">IFERROR('HOE Data'!U7,"")</f>
        <v/>
      </c>
      <c r="R6" s="26" t="str">
        <f ca="1">IF(Q6="","",RTD("cqg.rtd", ,"ContractData",Q6, "LongDescription",, "T"))</f>
        <v/>
      </c>
      <c r="S6" s="26"/>
      <c r="T6" s="26"/>
      <c r="U6" s="17" t="str">
        <f ca="1">IF(Q6="","",RTD("cqg.rtd",,"ContractData",Q6,"T_Settlement",,"T"))</f>
        <v/>
      </c>
      <c r="V6" s="17" t="str">
        <f ca="1">IF(U6="","",'HOE Data'!T7)</f>
        <v/>
      </c>
      <c r="W6" s="15" t="str">
        <f ca="1">IF(Q6="","",RTD("cqg.rtd", ,"ContractData",Q6, "LastTrade",, "T"))</f>
        <v/>
      </c>
      <c r="X6" s="15" t="str">
        <f ca="1">IF(Q6="","",RTD("cqg.rtd", ,"ContractData",Q6, "NetLastTrade",, "T"))</f>
        <v/>
      </c>
      <c r="Y6" s="15" t="str">
        <f ca="1">IF(Q6="","",RTD("cqg.rtd", ,"ContractData",Q6, "Open",, "T"))</f>
        <v/>
      </c>
      <c r="Z6" s="15" t="str">
        <f ca="1">IF(Q6="","",RTD("cqg.rtd", ,"ContractData",Q6, "High",, "T"))</f>
        <v/>
      </c>
      <c r="AA6" s="15" t="str">
        <f ca="1">IF(Q6="","",RTD("cqg.rtd", ,"ContractData",Q6, "Low",, "T"))</f>
        <v/>
      </c>
    </row>
    <row r="7" spans="1:27" ht="16.5" customHeight="1" x14ac:dyDescent="0.3">
      <c r="A7" s="24"/>
      <c r="B7" s="7" t="str">
        <f>"20"&amp;'CLE Data'!S8</f>
        <v>2031</v>
      </c>
      <c r="C7" s="7" t="str">
        <f ca="1">IFERROR('CLE Data'!U8,"")</f>
        <v>CLEZ31</v>
      </c>
      <c r="D7" s="22" t="str">
        <f ca="1">IF(C7="","",RTD("cqg.rtd", ,"ContractData",C7, "LongDescription",, "T"))</f>
        <v>Crude Light (Globex), Dec 31</v>
      </c>
      <c r="E7" s="22"/>
      <c r="F7" s="22"/>
      <c r="G7" s="8" t="str">
        <f ca="1">IF(C7="","",RTD("cqg.rtd",,"ContractData",C7,"T_Settlement",,"T"))</f>
        <v/>
      </c>
      <c r="H7" s="8" t="str">
        <f ca="1">IF(G7="","",'CLE Data'!T8)</f>
        <v/>
      </c>
      <c r="I7" s="8">
        <f ca="1">IF(C7="","",RTD("cqg.rtd", ,"ContractData",C7, "LastTrade",, "T"))</f>
        <v>61.77</v>
      </c>
      <c r="J7" s="8">
        <f ca="1">IF(C7="","",RTD("cqg.rtd", ,"ContractData",C7, "NetLastTrade",, "T"))</f>
        <v>0.20000000000000284</v>
      </c>
      <c r="K7" s="8" t="str">
        <f ca="1">IF(C7="","",RTD("cqg.rtd", ,"ContractData",C7, "Open",, "T"))</f>
        <v/>
      </c>
      <c r="L7" s="8" t="str">
        <f ca="1">IF(C7="","",RTD("cqg.rtd", ,"ContractData",C7, "High",, "T"))</f>
        <v/>
      </c>
      <c r="M7" s="8" t="str">
        <f ca="1">IF(C7="","",RTD("cqg.rtd", ,"ContractData",C7, "Low",, "T"))</f>
        <v/>
      </c>
      <c r="U7" s="9"/>
    </row>
    <row r="8" spans="1:27" ht="16.5" customHeight="1" x14ac:dyDescent="0.3">
      <c r="A8" s="24"/>
      <c r="B8" s="7" t="str">
        <f>"20"&amp;'CLE Data'!S9</f>
        <v>2032</v>
      </c>
      <c r="C8" s="7" t="str">
        <f ca="1">IFERROR('CLE Data'!U9,"")</f>
        <v>CLEZ32</v>
      </c>
      <c r="D8" s="22" t="str">
        <f ca="1">IF(C8="","",RTD("cqg.rtd", ,"ContractData",C8, "LongDescription",, "T"))</f>
        <v>Crude Light (Globex), Dec 32</v>
      </c>
      <c r="E8" s="22"/>
      <c r="F8" s="22"/>
      <c r="G8" s="8" t="str">
        <f ca="1">IF(C8="","",RTD("cqg.rtd",,"ContractData",C8,"T_Settlement",,"T"))</f>
        <v/>
      </c>
      <c r="H8" s="8" t="str">
        <f ca="1">IF(G8="","",'CLE Data'!T9)</f>
        <v/>
      </c>
      <c r="I8" s="8">
        <f ca="1">IF(C8="","",RTD("cqg.rtd", ,"ContractData",C8, "LastTrade",, "T"))</f>
        <v>60</v>
      </c>
      <c r="J8" s="8">
        <f ca="1">IF(C8="","",RTD("cqg.rtd", ,"ContractData",C8, "NetLastTrade",, "T"))</f>
        <v>0.32000000000000028</v>
      </c>
      <c r="K8" s="8" t="str">
        <f ca="1">IF(C8="","",RTD("cqg.rtd", ,"ContractData",C8, "Open",, "T"))</f>
        <v/>
      </c>
      <c r="L8" s="8" t="str">
        <f ca="1">IF(C8="","",RTD("cqg.rtd", ,"ContractData",C8, "High",, "T"))</f>
        <v/>
      </c>
      <c r="M8" s="8" t="str">
        <f ca="1">IF(C8="","",RTD("cqg.rtd", ,"ContractData",C8, "Low",, "T"))</f>
        <v/>
      </c>
      <c r="P8" s="6" t="s">
        <v>0</v>
      </c>
      <c r="Q8" s="6" t="s">
        <v>1</v>
      </c>
      <c r="R8" s="27" t="s">
        <v>11</v>
      </c>
      <c r="S8" s="28"/>
      <c r="T8" s="29"/>
      <c r="U8" s="6" t="s">
        <v>12</v>
      </c>
      <c r="V8" s="6" t="s">
        <v>2</v>
      </c>
      <c r="W8" s="6" t="s">
        <v>4</v>
      </c>
      <c r="X8" s="6" t="s">
        <v>5</v>
      </c>
      <c r="Y8" s="6" t="s">
        <v>13</v>
      </c>
      <c r="Z8" s="6" t="s">
        <v>15</v>
      </c>
      <c r="AA8" s="6" t="s">
        <v>14</v>
      </c>
    </row>
    <row r="9" spans="1:27" ht="16.5" customHeight="1" x14ac:dyDescent="0.3">
      <c r="A9" s="24"/>
      <c r="B9" s="7" t="str">
        <f>"20"&amp;'CLE Data'!S10</f>
        <v>2033</v>
      </c>
      <c r="C9" s="7" t="str">
        <f ca="1">IFERROR('CLE Data'!U10,"")</f>
        <v>CLEZ33</v>
      </c>
      <c r="D9" s="22" t="str">
        <f ca="1">IF(C9="","",RTD("cqg.rtd", ,"ContractData",C9, "LongDescription",, "T"))</f>
        <v>Crude Light (Globex), Dec 33</v>
      </c>
      <c r="E9" s="22"/>
      <c r="F9" s="22"/>
      <c r="G9" s="8" t="str">
        <f ca="1">IF(C9="","",RTD("cqg.rtd",,"ContractData",C9,"T_Settlement",,"T"))</f>
        <v/>
      </c>
      <c r="H9" s="8" t="str">
        <f ca="1">IF(G9="","",'CLE Data'!T10)</f>
        <v/>
      </c>
      <c r="I9" s="8">
        <f ca="1">IF(C9="","",RTD("cqg.rtd", ,"ContractData",C9, "LastTrade",, "T"))</f>
        <v>57.1</v>
      </c>
      <c r="J9" s="8">
        <f ca="1">IF(C9="","",RTD("cqg.rtd", ,"ContractData",C9, "NetLastTrade",, "T"))</f>
        <v>-0.72999999999999687</v>
      </c>
      <c r="K9" s="8" t="str">
        <f ca="1">IF(C9="","",RTD("cqg.rtd", ,"ContractData",C9, "Open",, "T"))</f>
        <v/>
      </c>
      <c r="L9" s="8" t="str">
        <f ca="1">IF(C9="","",RTD("cqg.rtd", ,"ContractData",C9, "High",, "T"))</f>
        <v/>
      </c>
      <c r="M9" s="8" t="str">
        <f ca="1">IF(C9="","",RTD("cqg.rtd", ,"ContractData",C9, "Low",, "T"))</f>
        <v/>
      </c>
      <c r="O9" s="34" t="s">
        <v>16</v>
      </c>
      <c r="P9" s="19" t="str">
        <f>"20"&amp;'HOE Data'!S3</f>
        <v>2026</v>
      </c>
      <c r="Q9" s="19" t="str">
        <f ca="1">IFERROR('HOE Data'!Y3,"")</f>
        <v>HOEZ26</v>
      </c>
      <c r="R9" s="26" t="str">
        <f ca="1">IF(Q9="","",RTD("cqg.rtd", ,"ContractData",Q9, "LongDescription",, "T"))</f>
        <v>NY Harbor ULSD, Dec 26</v>
      </c>
      <c r="S9" s="26"/>
      <c r="T9" s="26"/>
      <c r="U9" s="17" t="str">
        <f ca="1">IF(Q9="","",RTD("cqg.rtd",,"ContractData",Q9,"T_Settlement",,"T"))</f>
        <v/>
      </c>
      <c r="V9" s="20" t="str">
        <f ca="1">IF(U9="","",'HOE Data'!X3)</f>
        <v/>
      </c>
      <c r="W9" s="15">
        <f ca="1">IF(Q9="","",RTD("cqg.rtd", ,"ContractData",Q9, "LastTrade",, "T"))</f>
        <v>2.9361000000000002</v>
      </c>
      <c r="X9" s="15">
        <f ca="1">IF(Q9="","",RTD("cqg.rtd", ,"ContractData",Q9, "NetLastTrade",, "T"))</f>
        <v>8.1399999999999917E-2</v>
      </c>
      <c r="Y9" s="15">
        <f ca="1">IF(Q9="","",RTD("cqg.rtd", ,"ContractData",Q9, "Open",, "T"))</f>
        <v>3.008</v>
      </c>
      <c r="Z9" s="15">
        <f ca="1">IF(Q9="","",RTD("cqg.rtd", ,"ContractData",Q9, "High",, "T"))</f>
        <v>3.008</v>
      </c>
      <c r="AA9" s="15">
        <f ca="1">IF(Q9="","",RTD("cqg.rtd", ,"ContractData",Q9, "Low",, "T"))</f>
        <v>2.9184000000000001</v>
      </c>
    </row>
    <row r="10" spans="1:27" ht="16.5" customHeight="1" x14ac:dyDescent="0.3">
      <c r="A10" s="24"/>
      <c r="B10" s="7" t="str">
        <f>"20"&amp;'CLE Data'!S11</f>
        <v>2034</v>
      </c>
      <c r="C10" s="7" t="str">
        <f ca="1">IFERROR('CLE Data'!U11,"")</f>
        <v>CLEZ34</v>
      </c>
      <c r="D10" s="22" t="str">
        <f ca="1">IF(C10="","",RTD("cqg.rtd", ,"ContractData",C10, "LongDescription",, "T"))</f>
        <v>Crude Light (Globex), Dec 34</v>
      </c>
      <c r="E10" s="22"/>
      <c r="F10" s="22"/>
      <c r="G10" s="8" t="str">
        <f ca="1">IF(C10="","",RTD("cqg.rtd",,"ContractData",C10,"T_Settlement",,"T"))</f>
        <v/>
      </c>
      <c r="H10" s="8" t="str">
        <f ca="1">IF(G10="","",'CLE Data'!T11)</f>
        <v/>
      </c>
      <c r="I10" s="8">
        <f ca="1">IF(C10="","",RTD("cqg.rtd", ,"ContractData",C10, "LastTrade",, "T"))</f>
        <v>56.2</v>
      </c>
      <c r="J10" s="8" t="str">
        <f ca="1">IF(C10="","",RTD("cqg.rtd", ,"ContractData",C10, "NetLastTrade",, "T"))</f>
        <v/>
      </c>
      <c r="K10" s="8" t="str">
        <f ca="1">IF(C10="","",RTD("cqg.rtd", ,"ContractData",C10, "Open",, "T"))</f>
        <v/>
      </c>
      <c r="L10" s="8" t="str">
        <f ca="1">IF(C10="","",RTD("cqg.rtd", ,"ContractData",C10, "High",, "T"))</f>
        <v/>
      </c>
      <c r="M10" s="8" t="str">
        <f ca="1">IF(C10="","",RTD("cqg.rtd", ,"ContractData",C10, "Low",, "T"))</f>
        <v/>
      </c>
      <c r="O10" s="35"/>
      <c r="P10" s="19" t="str">
        <f>"20"&amp;'HOE Data'!S4</f>
        <v>2027</v>
      </c>
      <c r="Q10" s="19" t="str">
        <f ca="1">IFERROR('HOE Data'!Y4,"")</f>
        <v>HOEG27</v>
      </c>
      <c r="R10" s="26" t="str">
        <f ca="1">IF(Q10="","",RTD("cqg.rtd", ,"ContractData",Q10, "LongDescription",, "T"))</f>
        <v>NY Harbor ULSD, Feb 27</v>
      </c>
      <c r="S10" s="26"/>
      <c r="T10" s="26"/>
      <c r="U10" s="17" t="str">
        <f ca="1">IF(Q10="","",RTD("cqg.rtd",,"ContractData",Q10,"T_Settlement",,"T"))</f>
        <v/>
      </c>
      <c r="V10" s="20" t="str">
        <f ca="1">IF(U10="","",'HOE Data'!X4)</f>
        <v/>
      </c>
      <c r="W10" s="15">
        <f ca="1">IF(Q10="","",RTD("cqg.rtd", ,"ContractData",Q10, "LastTrade",, "T"))</f>
        <v>2.7862</v>
      </c>
      <c r="X10" s="15">
        <f ca="1">IF(Q10="","",RTD("cqg.rtd", ,"ContractData",Q10, "NetLastTrade",, "T"))</f>
        <v>1.2499999999999734E-2</v>
      </c>
      <c r="Y10" s="15" t="str">
        <f ca="1">IF(Q10="","",RTD("cqg.rtd", ,"ContractData",Q10, "Open",, "T"))</f>
        <v/>
      </c>
      <c r="Z10" s="15" t="str">
        <f ca="1">IF(Q10="","",RTD("cqg.rtd", ,"ContractData",Q10, "High",, "T"))</f>
        <v/>
      </c>
      <c r="AA10" s="15" t="str">
        <f ca="1">IF(Q10="","",RTD("cqg.rtd", ,"ContractData",Q10, "Low",, "T"))</f>
        <v/>
      </c>
    </row>
    <row r="11" spans="1:27" ht="16.5" customHeight="1" x14ac:dyDescent="0.3">
      <c r="A11" s="24"/>
      <c r="B11" s="7" t="str">
        <f>"20"&amp;'CLE Data'!S12</f>
        <v>2035</v>
      </c>
      <c r="C11" s="7" t="str">
        <f ca="1">IFERROR('CLE Data'!U12,"")</f>
        <v>CLEZ35</v>
      </c>
      <c r="D11" s="22" t="str">
        <f ca="1">IF(C11="","",RTD("cqg.rtd", ,"ContractData",C11, "LongDescription",, "T"))</f>
        <v>Crude Light (Globex), Dec 35</v>
      </c>
      <c r="E11" s="22"/>
      <c r="F11" s="22"/>
      <c r="G11" s="8" t="str">
        <f ca="1">IF(C11="","",RTD("cqg.rtd",,"ContractData",C11,"T_Settlement",,"T"))</f>
        <v/>
      </c>
      <c r="H11" s="8" t="str">
        <f ca="1">IF(G11="","",'CLE Data'!T12)</f>
        <v/>
      </c>
      <c r="I11" s="8">
        <f ca="1">IF(C11="","",RTD("cqg.rtd", ,"ContractData",C11, "LastTrade",, "T"))</f>
        <v>54.65</v>
      </c>
      <c r="J11" s="8" t="str">
        <f ca="1">IF(C11="","",RTD("cqg.rtd", ,"ContractData",C11, "NetLastTrade",, "T"))</f>
        <v/>
      </c>
      <c r="K11" s="8" t="str">
        <f ca="1">IF(C11="","",RTD("cqg.rtd", ,"ContractData",C11, "Open",, "T"))</f>
        <v/>
      </c>
      <c r="L11" s="8" t="str">
        <f ca="1">IF(C11="","",RTD("cqg.rtd", ,"ContractData",C11, "High",, "T"))</f>
        <v/>
      </c>
      <c r="M11" s="8" t="str">
        <f ca="1">IF(C11="","",RTD("cqg.rtd", ,"ContractData",C11, "Low",, "T"))</f>
        <v/>
      </c>
      <c r="O11" s="35"/>
      <c r="P11" s="19" t="str">
        <f>"20"&amp;'HOE Data'!S5</f>
        <v>2028</v>
      </c>
      <c r="Q11" s="19" t="str">
        <f ca="1">IFERROR('HOE Data'!Y5,"")</f>
        <v>HOEH28</v>
      </c>
      <c r="R11" s="26" t="str">
        <f ca="1">IF(Q11="","",RTD("cqg.rtd", ,"ContractData",Q11, "LongDescription",, "T"))</f>
        <v>NY Harbor ULSD, Mar 28</v>
      </c>
      <c r="S11" s="26"/>
      <c r="T11" s="26"/>
      <c r="U11" s="17" t="str">
        <f ca="1">IF(Q11="","",RTD("cqg.rtd",,"ContractData",Q11,"T_Settlement",,"T"))</f>
        <v/>
      </c>
      <c r="V11" s="20" t="str">
        <f ca="1">IF(U11="","",'HOE Data'!X5)</f>
        <v/>
      </c>
      <c r="W11" s="15">
        <f ca="1">IF(Q11="","",RTD("cqg.rtd", ,"ContractData",Q11, "LastTrade",, "T"))</f>
        <v>2.5900000000000003</v>
      </c>
      <c r="X11" s="15">
        <f ca="1">IF(Q11="","",RTD("cqg.rtd", ,"ContractData",Q11, "NetLastTrade",, "T"))</f>
        <v>0.10600000000000032</v>
      </c>
      <c r="Y11" s="15" t="str">
        <f ca="1">IF(Q11="","",RTD("cqg.rtd", ,"ContractData",Q11, "Open",, "T"))</f>
        <v/>
      </c>
      <c r="Z11" s="15" t="str">
        <f ca="1">IF(Q11="","",RTD("cqg.rtd", ,"ContractData",Q11, "High",, "T"))</f>
        <v/>
      </c>
      <c r="AA11" s="15" t="str">
        <f ca="1">IF(Q11="","",RTD("cqg.rtd", ,"ContractData",Q11, "Low",, "T"))</f>
        <v/>
      </c>
    </row>
    <row r="12" spans="1:27" ht="16.5" customHeight="1" x14ac:dyDescent="0.3">
      <c r="A12" s="24"/>
      <c r="B12" s="7" t="str">
        <f>"20"&amp;'CLE Data'!S13</f>
        <v>2036</v>
      </c>
      <c r="C12" s="7" t="str">
        <f ca="1">IFERROR('CLE Data'!U13,"")</f>
        <v/>
      </c>
      <c r="D12" s="22" t="str">
        <f ca="1">IF(C12="","",RTD("cqg.rtd", ,"ContractData",C12, "LongDescription",, "T"))</f>
        <v/>
      </c>
      <c r="E12" s="22"/>
      <c r="F12" s="22"/>
      <c r="G12" s="8" t="str">
        <f ca="1">IF(C12="","",RTD("cqg.rtd",,"ContractData",C12,"T_Settlement",,"T"))</f>
        <v/>
      </c>
      <c r="H12" s="8" t="str">
        <f ca="1">IF(G12="","",'CLE Data'!T13)</f>
        <v/>
      </c>
      <c r="I12" s="8" t="str">
        <f ca="1">IF(C12="","",RTD("cqg.rtd", ,"ContractData",C12, "LastTrade",, "T"))</f>
        <v/>
      </c>
      <c r="J12" s="8" t="str">
        <f ca="1">IF(C12="","",RTD("cqg.rtd", ,"ContractData",C12, "NetLastTrade",, "T"))</f>
        <v/>
      </c>
      <c r="K12" s="8" t="str">
        <f ca="1">IF(C12="","",RTD("cqg.rtd", ,"ContractData",C12, "Open",, "T"))</f>
        <v/>
      </c>
      <c r="L12" s="8" t="str">
        <f ca="1">IF(C12="","",RTD("cqg.rtd", ,"ContractData",C12, "High",, "T"))</f>
        <v/>
      </c>
      <c r="M12" s="8" t="str">
        <f ca="1">IF(C12="","",RTD("cqg.rtd", ,"ContractData",C12, "Low",, "T"))</f>
        <v/>
      </c>
      <c r="O12" s="35"/>
      <c r="P12" s="19" t="str">
        <f>"20"&amp;'HOE Data'!S6</f>
        <v>2029</v>
      </c>
      <c r="Q12" s="19" t="str">
        <f ca="1">IFERROR('HOE Data'!Y6,"")</f>
        <v/>
      </c>
      <c r="R12" s="26" t="str">
        <f ca="1">IF(Q12="","",RTD("cqg.rtd", ,"ContractData",Q12, "LongDescription",, "T"))</f>
        <v/>
      </c>
      <c r="S12" s="26"/>
      <c r="T12" s="26"/>
      <c r="U12" s="17" t="str">
        <f ca="1">IF(Q12="","",RTD("cqg.rtd",,"ContractData",Q12,"T_Settlement",,"T"))</f>
        <v/>
      </c>
      <c r="V12" s="20" t="str">
        <f ca="1">IF(U12="","",'HOE Data'!X6)</f>
        <v/>
      </c>
      <c r="W12" s="15" t="str">
        <f ca="1">IF(Q12="","",RTD("cqg.rtd", ,"ContractData",Q12, "LastTrade",, "T"))</f>
        <v/>
      </c>
      <c r="X12" s="15" t="str">
        <f ca="1">IF(Q12="","",RTD("cqg.rtd", ,"ContractData",Q12, "NetLastTrade",, "T"))</f>
        <v/>
      </c>
      <c r="Y12" s="15" t="str">
        <f ca="1">IF(Q12="","",RTD("cqg.rtd", ,"ContractData",Q12, "Open",, "T"))</f>
        <v/>
      </c>
      <c r="Z12" s="15" t="str">
        <f ca="1">IF(Q12="","",RTD("cqg.rtd", ,"ContractData",Q12, "High",, "T"))</f>
        <v/>
      </c>
      <c r="AA12" s="15" t="str">
        <f ca="1">IF(Q12="","",RTD("cqg.rtd", ,"ContractData",Q12, "Low",, "T"))</f>
        <v/>
      </c>
    </row>
    <row r="13" spans="1:27" ht="16.5" customHeight="1" x14ac:dyDescent="0.3">
      <c r="A13" s="25"/>
      <c r="B13" s="7" t="str">
        <f>"20"&amp;'CLE Data'!S14</f>
        <v>2037</v>
      </c>
      <c r="C13" s="7" t="str">
        <f ca="1">IFERROR('CLE Data'!U14,"")</f>
        <v/>
      </c>
      <c r="D13" s="22" t="str">
        <f ca="1">IF(C13="","",RTD("cqg.rtd", ,"ContractData",C13, "LongDescription",, "T"))</f>
        <v/>
      </c>
      <c r="E13" s="22"/>
      <c r="F13" s="22"/>
      <c r="G13" s="8" t="str">
        <f ca="1">IF(C13="","",RTD("cqg.rtd",,"ContractData",C13,"T_Settlement",,"T"))</f>
        <v/>
      </c>
      <c r="H13" s="8" t="str">
        <f ca="1">IF(G13="","",'CLE Data'!T14)</f>
        <v/>
      </c>
      <c r="I13" s="8" t="str">
        <f ca="1">IF(C13="","",RTD("cqg.rtd", ,"ContractData",C13, "LastTrade",, "T"))</f>
        <v/>
      </c>
      <c r="J13" s="8" t="str">
        <f ca="1">IF(C13="","",RTD("cqg.rtd", ,"ContractData",C13, "NetLastTrade",, "T"))</f>
        <v/>
      </c>
      <c r="K13" s="8" t="str">
        <f ca="1">IF(C13="","",RTD("cqg.rtd", ,"ContractData",C13, "Open",, "T"))</f>
        <v/>
      </c>
      <c r="L13" s="8" t="str">
        <f ca="1">IF(C13="","",RTD("cqg.rtd", ,"ContractData",C13, "High",, "T"))</f>
        <v/>
      </c>
      <c r="M13" s="8" t="str">
        <f ca="1">IF(C13="","",RTD("cqg.rtd", ,"ContractData",C13, "Low",, "T"))</f>
        <v/>
      </c>
      <c r="O13" s="36"/>
      <c r="P13" s="19" t="str">
        <f>"20"&amp;'HOE Data'!S7</f>
        <v>2030</v>
      </c>
      <c r="Q13" s="19" t="str">
        <f ca="1">IFERROR('HOE Data'!Y7,"")</f>
        <v/>
      </c>
      <c r="R13" s="26" t="str">
        <f ca="1">IF(Q13="","",RTD("cqg.rtd", ,"ContractData",Q13, "LongDescription",, "T"))</f>
        <v/>
      </c>
      <c r="S13" s="26"/>
      <c r="T13" s="26"/>
      <c r="U13" s="17" t="str">
        <f ca="1">IF(Q13="","",RTD("cqg.rtd",,"ContractData",Q13,"T_Settlement",,"T"))</f>
        <v/>
      </c>
      <c r="V13" s="20" t="str">
        <f ca="1">IF(U13="","",'HOE Data'!X7)</f>
        <v/>
      </c>
      <c r="W13" s="15" t="str">
        <f ca="1">IF(Q13="","",RTD("cqg.rtd", ,"ContractData",Q13, "LastTrade",, "T"))</f>
        <v/>
      </c>
      <c r="X13" s="15" t="str">
        <f ca="1">IF(Q13="","",RTD("cqg.rtd", ,"ContractData",Q13, "NetLastTrade",, "T"))</f>
        <v/>
      </c>
      <c r="Y13" s="15" t="str">
        <f ca="1">IF(Q13="","",RTD("cqg.rtd", ,"ContractData",Q13, "Open",, "T"))</f>
        <v/>
      </c>
      <c r="Z13" s="15" t="str">
        <f ca="1">IF(Q13="","",RTD("cqg.rtd", ,"ContractData",Q13, "High",, "T"))</f>
        <v/>
      </c>
      <c r="AA13" s="15" t="str">
        <f ca="1">IF(Q13="","",RTD("cqg.rtd", ,"ContractData",Q13, "Low",, "T"))</f>
        <v/>
      </c>
    </row>
    <row r="14" spans="1:27" ht="16.5" customHeight="1" x14ac:dyDescent="0.3">
      <c r="B14" s="6" t="s">
        <v>0</v>
      </c>
      <c r="C14" s="6" t="s">
        <v>1</v>
      </c>
      <c r="D14" s="30" t="s">
        <v>11</v>
      </c>
      <c r="E14" s="31"/>
      <c r="F14" s="32"/>
      <c r="G14" s="6" t="s">
        <v>12</v>
      </c>
      <c r="H14" s="6" t="s">
        <v>2</v>
      </c>
      <c r="I14" s="6" t="s">
        <v>4</v>
      </c>
      <c r="J14" s="6" t="s">
        <v>5</v>
      </c>
      <c r="K14" s="6" t="s">
        <v>13</v>
      </c>
      <c r="L14" s="6" t="s">
        <v>15</v>
      </c>
      <c r="M14" s="6" t="s">
        <v>14</v>
      </c>
      <c r="U14" s="9"/>
    </row>
    <row r="15" spans="1:27" ht="16.5" customHeight="1" x14ac:dyDescent="0.3">
      <c r="A15" s="23" t="s">
        <v>16</v>
      </c>
      <c r="B15" s="7" t="str">
        <f>"20"&amp;'CLE Data'!W3</f>
        <v>2026</v>
      </c>
      <c r="C15" s="7" t="str">
        <f ca="1">IFERROR('CLE Data'!Y3,"")</f>
        <v>CLEZ26</v>
      </c>
      <c r="D15" s="22" t="str">
        <f ca="1">IF(C15="","",RTD("cqg.rtd", ,"ContractData",C15, "LongDescription",, "T"))</f>
        <v>Crude Light (Globex), Dec 26</v>
      </c>
      <c r="E15" s="22"/>
      <c r="F15" s="22"/>
      <c r="G15" s="8" t="str">
        <f ca="1">IF(C15="","",RTD("cqg.rtd",,"ContractData",C15,"T_Settlement",,"T"))</f>
        <v/>
      </c>
      <c r="H15" s="8" t="str">
        <f ca="1">IF(G15="","",'CLE Data'!X3)</f>
        <v/>
      </c>
      <c r="I15" s="8">
        <f ca="1">IF(C15="","",RTD("cqg.rtd", ,"ContractData",C15, "LastTrade",, "T"))</f>
        <v>74.989999999999995</v>
      </c>
      <c r="J15" s="8">
        <f ca="1">IF(C15="","",RTD("cqg.rtd", ,"ContractData",C15, "NetLastTrade",, "T"))</f>
        <v>2.3399999999999892</v>
      </c>
      <c r="K15" s="8">
        <f ca="1">IF(C15="","",RTD("cqg.rtd", ,"ContractData",C15, "Open",, "T"))</f>
        <v>74.11</v>
      </c>
      <c r="L15" s="8">
        <f ca="1">IF(C15="","",RTD("cqg.rtd", ,"ContractData",C15, "High",, "T"))</f>
        <v>75.63</v>
      </c>
      <c r="M15" s="8">
        <f ca="1">IF(C15="","",RTD("cqg.rtd", ,"ContractData",C15, "Low",, "T"))</f>
        <v>74.11</v>
      </c>
      <c r="P15" s="6" t="s">
        <v>0</v>
      </c>
      <c r="Q15" s="6" t="s">
        <v>1</v>
      </c>
      <c r="R15" s="27" t="s">
        <v>11</v>
      </c>
      <c r="S15" s="28"/>
      <c r="T15" s="29"/>
      <c r="U15" s="6" t="s">
        <v>12</v>
      </c>
      <c r="V15" s="6" t="s">
        <v>2</v>
      </c>
      <c r="W15" s="6" t="s">
        <v>4</v>
      </c>
      <c r="X15" s="6" t="s">
        <v>5</v>
      </c>
      <c r="Y15" s="6" t="s">
        <v>13</v>
      </c>
      <c r="Z15" s="6" t="s">
        <v>15</v>
      </c>
      <c r="AA15" s="6" t="s">
        <v>14</v>
      </c>
    </row>
    <row r="16" spans="1:27" ht="16.5" customHeight="1" x14ac:dyDescent="0.3">
      <c r="A16" s="24"/>
      <c r="B16" s="7" t="str">
        <f>"20"&amp;'CLE Data'!W4</f>
        <v>2027</v>
      </c>
      <c r="C16" s="7" t="str">
        <f ca="1">IFERROR('CLE Data'!Y4,"")</f>
        <v>CLEV27</v>
      </c>
      <c r="D16" s="22" t="str">
        <f ca="1">IF(C16="","",RTD("cqg.rtd", ,"ContractData",C16, "LongDescription",, "T"))</f>
        <v>Crude Light (Globex), Oct 27</v>
      </c>
      <c r="E16" s="22"/>
      <c r="F16" s="22"/>
      <c r="G16" s="8" t="str">
        <f ca="1">IF(C16="","",RTD("cqg.rtd",,"ContractData",C16,"T_Settlement",,"T"))</f>
        <v/>
      </c>
      <c r="H16" s="8" t="str">
        <f ca="1">IF(G16="","",'CLE Data'!X4)</f>
        <v/>
      </c>
      <c r="I16" s="8">
        <f ca="1">IF(C16="","",RTD("cqg.rtd", ,"ContractData",C16, "LastTrade",, "T"))</f>
        <v>69.42</v>
      </c>
      <c r="J16" s="8">
        <f ca="1">IF(C16="","",RTD("cqg.rtd", ,"ContractData",C16, "NetLastTrade",, "T"))</f>
        <v>0</v>
      </c>
      <c r="K16" s="8" t="str">
        <f ca="1">IF(C16="","",RTD("cqg.rtd", ,"ContractData",C16, "Open",, "T"))</f>
        <v/>
      </c>
      <c r="L16" s="8" t="str">
        <f ca="1">IF(C16="","",RTD("cqg.rtd", ,"ContractData",C16, "High",, "T"))</f>
        <v/>
      </c>
      <c r="M16" s="8" t="str">
        <f ca="1">IF(C16="","",RTD("cqg.rtd", ,"ContractData",C16, "Low",, "T"))</f>
        <v/>
      </c>
      <c r="O16" s="34" t="s">
        <v>10</v>
      </c>
      <c r="P16" s="16" t="str">
        <f>"20"&amp;'RBE Data'!S3</f>
        <v>2026</v>
      </c>
      <c r="Q16" s="16" t="str">
        <f ca="1">IFERROR('RBE Data'!U3,"")</f>
        <v>RBEK26</v>
      </c>
      <c r="R16" s="37" t="str">
        <f ca="1">IF(Q16="","",RTD("cqg.rtd", ,"ContractData",Q16, "LongDescription",, "T"))</f>
        <v>RBOB Gasoline (Globex), May 26</v>
      </c>
      <c r="S16" s="37"/>
      <c r="T16" s="37"/>
      <c r="U16" s="17" t="str">
        <f ca="1">IF(Q16="","",RTD("cqg.rtd",,"ContractData",Q16,"T_Settlement",,"T"))</f>
        <v/>
      </c>
      <c r="V16" s="17" t="str">
        <f ca="1">IF(U16="","",'RBE Data'!T3)</f>
        <v/>
      </c>
      <c r="W16" s="15">
        <f ca="1">IF(Q16="","",RTD("cqg.rtd", ,"ContractData",Q16, "LastTrade",, "T"))</f>
        <v>3.1015000000000001</v>
      </c>
      <c r="X16" s="15">
        <f ca="1">IF(Q16="","",RTD("cqg.rtd", ,"ContractData",Q16, "NetLastTrade",, "T"))</f>
        <v>9.6699999999999786E-2</v>
      </c>
      <c r="Y16" s="15">
        <f ca="1">IF(Q16="","",RTD("cqg.rtd", ,"ContractData",Q16, "Open",, "T"))</f>
        <v>3.1414</v>
      </c>
      <c r="Z16" s="15">
        <f ca="1">IF(Q16="","",RTD("cqg.rtd", ,"ContractData",Q16, "High",, "T"))</f>
        <v>3.1644000000000001</v>
      </c>
      <c r="AA16" s="15">
        <f ca="1">IF(Q16="","",RTD("cqg.rtd", ,"ContractData",Q16, "Low",, "T"))</f>
        <v>3.0796000000000001</v>
      </c>
    </row>
    <row r="17" spans="1:27" ht="16.5" customHeight="1" x14ac:dyDescent="0.3">
      <c r="A17" s="24"/>
      <c r="B17" s="7" t="str">
        <f>"20"&amp;'CLE Data'!W5</f>
        <v>2028</v>
      </c>
      <c r="C17" s="7" t="str">
        <f ca="1">IFERROR('CLE Data'!Y5,"")</f>
        <v>CLEG28</v>
      </c>
      <c r="D17" s="22" t="str">
        <f ca="1">IF(C17="","",RTD("cqg.rtd", ,"ContractData",C17, "LongDescription",, "T"))</f>
        <v>Crude Light (Globex), Feb 28</v>
      </c>
      <c r="E17" s="22"/>
      <c r="F17" s="22"/>
      <c r="G17" s="8" t="str">
        <f ca="1">IF(C17="","",RTD("cqg.rtd",,"ContractData",C17,"T_Settlement",,"T"))</f>
        <v/>
      </c>
      <c r="H17" s="8" t="str">
        <f ca="1">IF(G17="","",'CLE Data'!X5)</f>
        <v/>
      </c>
      <c r="I17" s="8">
        <f ca="1">IF(C17="","",RTD("cqg.rtd", ,"ContractData",C17, "LastTrade",, "T"))</f>
        <v>68.14</v>
      </c>
      <c r="J17" s="8">
        <f ca="1">IF(C17="","",RTD("cqg.rtd", ,"ContractData",C17, "NetLastTrade",, "T"))</f>
        <v>-0.51000000000000512</v>
      </c>
      <c r="K17" s="8" t="str">
        <f ca="1">IF(C17="","",RTD("cqg.rtd", ,"ContractData",C17, "Open",, "T"))</f>
        <v/>
      </c>
      <c r="L17" s="8" t="str">
        <f ca="1">IF(C17="","",RTD("cqg.rtd", ,"ContractData",C17, "High",, "T"))</f>
        <v/>
      </c>
      <c r="M17" s="8" t="str">
        <f ca="1">IF(C17="","",RTD("cqg.rtd", ,"ContractData",C17, "Low",, "T"))</f>
        <v/>
      </c>
      <c r="O17" s="35"/>
      <c r="P17" s="16" t="str">
        <f>"20"&amp;'RBE Data'!S4</f>
        <v>2027</v>
      </c>
      <c r="Q17" s="16" t="str">
        <f ca="1">IFERROR('RBE Data'!U4,"")</f>
        <v>RBEK27</v>
      </c>
      <c r="R17" s="37" t="str">
        <f ca="1">IF(Q17="","",RTD("cqg.rtd", ,"ContractData",Q17, "LongDescription",, "T"))</f>
        <v>RBOB Gasoline (Globex), May 27</v>
      </c>
      <c r="S17" s="37"/>
      <c r="T17" s="37"/>
      <c r="U17" s="17" t="str">
        <f ca="1">IF(Q17="","",RTD("cqg.rtd",,"ContractData",Q17,"T_Settlement",,"T"))</f>
        <v/>
      </c>
      <c r="V17" s="17" t="str">
        <f ca="1">IF(U17="","",'RBE Data'!T4)</f>
        <v/>
      </c>
      <c r="W17" s="15">
        <f ca="1">IF(Q17="","",RTD("cqg.rtd", ,"ContractData",Q17, "LastTrade",, "T"))</f>
        <v>2.4535</v>
      </c>
      <c r="X17" s="15">
        <f ca="1">IF(Q17="","",RTD("cqg.rtd", ,"ContractData",Q17, "NetLastTrade",, "T"))</f>
        <v>9.9299999999999944E-2</v>
      </c>
      <c r="Y17" s="15" t="str">
        <f ca="1">IF(Q17="","",RTD("cqg.rtd", ,"ContractData",Q17, "Open",, "T"))</f>
        <v/>
      </c>
      <c r="Z17" s="15" t="str">
        <f ca="1">IF(Q17="","",RTD("cqg.rtd", ,"ContractData",Q17, "High",, "T"))</f>
        <v/>
      </c>
      <c r="AA17" s="15" t="str">
        <f ca="1">IF(Q17="","",RTD("cqg.rtd", ,"ContractData",Q17, "Low",, "T"))</f>
        <v/>
      </c>
    </row>
    <row r="18" spans="1:27" ht="16.5" customHeight="1" x14ac:dyDescent="0.3">
      <c r="A18" s="24"/>
      <c r="B18" s="7" t="str">
        <f>"20"&amp;'CLE Data'!W6</f>
        <v>2029</v>
      </c>
      <c r="C18" s="7" t="str">
        <f ca="1">IFERROR('CLE Data'!Y6,"")</f>
        <v>CLEG29</v>
      </c>
      <c r="D18" s="22" t="str">
        <f ca="1">IF(C18="","",RTD("cqg.rtd", ,"ContractData",C18, "LongDescription",, "T"))</f>
        <v>Crude Light (Globex), Feb 29</v>
      </c>
      <c r="E18" s="22"/>
      <c r="F18" s="22"/>
      <c r="G18" s="8" t="str">
        <f ca="1">IF(C18="","",RTD("cqg.rtd",,"ContractData",C18,"T_Settlement",,"T"))</f>
        <v/>
      </c>
      <c r="H18" s="8" t="str">
        <f ca="1">IF(G18="","",'CLE Data'!X6)</f>
        <v/>
      </c>
      <c r="I18" s="8">
        <f ca="1">IF(C18="","",RTD("cqg.rtd", ,"ContractData",C18, "LastTrade",, "T"))</f>
        <v>68</v>
      </c>
      <c r="J18" s="8">
        <f ca="1">IF(C18="","",RTD("cqg.rtd", ,"ContractData",C18, "NetLastTrade",, "T"))</f>
        <v>1.1099999999999994</v>
      </c>
      <c r="K18" s="8" t="str">
        <f ca="1">IF(C18="","",RTD("cqg.rtd", ,"ContractData",C18, "Open",, "T"))</f>
        <v/>
      </c>
      <c r="L18" s="8" t="str">
        <f ca="1">IF(C18="","",RTD("cqg.rtd", ,"ContractData",C18, "High",, "T"))</f>
        <v/>
      </c>
      <c r="M18" s="8" t="str">
        <f ca="1">IF(C18="","",RTD("cqg.rtd", ,"ContractData",C18, "Low",, "T"))</f>
        <v/>
      </c>
      <c r="O18" s="35"/>
      <c r="P18" s="16" t="str">
        <f>"20"&amp;'RBE Data'!S5</f>
        <v>2028</v>
      </c>
      <c r="Q18" s="16" t="str">
        <f ca="1">IFERROR('RBE Data'!U5,"")</f>
        <v/>
      </c>
      <c r="R18" s="37" t="str">
        <f ca="1">IF(Q18="","",RTD("cqg.rtd", ,"ContractData",Q18, "LongDescription",, "T"))</f>
        <v/>
      </c>
      <c r="S18" s="37"/>
      <c r="T18" s="37"/>
      <c r="U18" s="17" t="str">
        <f ca="1">IF(Q18="","",RTD("cqg.rtd",,"ContractData",Q18,"T_Settlement",,"T"))</f>
        <v/>
      </c>
      <c r="V18" s="17" t="str">
        <f ca="1">IF(U18="","",'RBE Data'!T5)</f>
        <v/>
      </c>
      <c r="W18" s="15" t="str">
        <f ca="1">IF(Q18="","",RTD("cqg.rtd", ,"ContractData",Q18, "LastTrade",, "T"))</f>
        <v/>
      </c>
      <c r="X18" s="15" t="str">
        <f ca="1">IF(Q18="","",RTD("cqg.rtd", ,"ContractData",Q18, "NetLastTrade",, "T"))</f>
        <v/>
      </c>
      <c r="Y18" s="15" t="str">
        <f ca="1">IF(Q18="","",RTD("cqg.rtd", ,"ContractData",Q18, "Open",, "T"))</f>
        <v/>
      </c>
      <c r="Z18" s="15" t="str">
        <f ca="1">IF(Q18="","",RTD("cqg.rtd", ,"ContractData",Q18, "High",, "T"))</f>
        <v/>
      </c>
      <c r="AA18" s="15" t="str">
        <f ca="1">IF(Q18="","",RTD("cqg.rtd", ,"ContractData",Q18, "Low",, "T"))</f>
        <v/>
      </c>
    </row>
    <row r="19" spans="1:27" ht="16.5" customHeight="1" x14ac:dyDescent="0.3">
      <c r="A19" s="24"/>
      <c r="B19" s="7" t="str">
        <f>"20"&amp;'CLE Data'!W7</f>
        <v>2030</v>
      </c>
      <c r="C19" s="7" t="str">
        <f ca="1">IFERROR('CLE Data'!Y7,"")</f>
        <v>CLEZ30</v>
      </c>
      <c r="D19" s="22" t="str">
        <f ca="1">IF(C19="","",RTD("cqg.rtd", ,"ContractData",C19, "LongDescription",, "T"))</f>
        <v>Crude Light (Globex), Dec 30</v>
      </c>
      <c r="E19" s="22"/>
      <c r="F19" s="22"/>
      <c r="G19" s="8" t="str">
        <f ca="1">IF(C19="","",RTD("cqg.rtd",,"ContractData",C19,"T_Settlement",,"T"))</f>
        <v/>
      </c>
      <c r="H19" s="8" t="str">
        <f ca="1">IF(G19="","",'CLE Data'!X7)</f>
        <v/>
      </c>
      <c r="I19" s="8">
        <f ca="1">IF(C19="","",RTD("cqg.rtd", ,"ContractData",C19, "LastTrade",, "T"))</f>
        <v>64.31</v>
      </c>
      <c r="J19" s="8">
        <f ca="1">IF(C19="","",RTD("cqg.rtd", ,"ContractData",C19, "NetLastTrade",, "T"))</f>
        <v>0.78000000000000114</v>
      </c>
      <c r="K19" s="8">
        <f ca="1">IF(C19="","",RTD("cqg.rtd", ,"ContractData",C19, "Open",, "T"))</f>
        <v>64.31</v>
      </c>
      <c r="L19" s="8">
        <f ca="1">IF(C19="","",RTD("cqg.rtd", ,"ContractData",C19, "High",, "T"))</f>
        <v>64.31</v>
      </c>
      <c r="M19" s="8">
        <f ca="1">IF(C19="","",RTD("cqg.rtd", ,"ContractData",C19, "Low",, "T"))</f>
        <v>64.31</v>
      </c>
      <c r="O19" s="35"/>
      <c r="P19" s="16" t="str">
        <f>"20"&amp;'RBE Data'!S6</f>
        <v>2029</v>
      </c>
      <c r="Q19" s="16" t="str">
        <f ca="1">IFERROR('RBE Data'!U6,"")</f>
        <v/>
      </c>
      <c r="R19" s="37" t="str">
        <f ca="1">IF(Q19="","",RTD("cqg.rtd", ,"ContractData",Q19, "LongDescription",, "T"))</f>
        <v/>
      </c>
      <c r="S19" s="37"/>
      <c r="T19" s="37"/>
      <c r="U19" s="17" t="str">
        <f ca="1">IF(Q19="","",RTD("cqg.rtd",,"ContractData",Q19,"T_Settlement",,"T"))</f>
        <v/>
      </c>
      <c r="V19" s="17" t="str">
        <f ca="1">IF(U19="","",'RBE Data'!T6)</f>
        <v/>
      </c>
      <c r="W19" s="15" t="str">
        <f ca="1">IF(Q19="","",RTD("cqg.rtd", ,"ContractData",Q19, "LastTrade",, "T"))</f>
        <v/>
      </c>
      <c r="X19" s="15" t="str">
        <f ca="1">IF(Q19="","",RTD("cqg.rtd", ,"ContractData",Q19, "NetLastTrade",, "T"))</f>
        <v/>
      </c>
      <c r="Y19" s="15" t="str">
        <f ca="1">IF(Q19="","",RTD("cqg.rtd", ,"ContractData",Q19, "Open",, "T"))</f>
        <v/>
      </c>
      <c r="Z19" s="15" t="str">
        <f ca="1">IF(Q19="","",RTD("cqg.rtd", ,"ContractData",Q19, "High",, "T"))</f>
        <v/>
      </c>
      <c r="AA19" s="15" t="str">
        <f ca="1">IF(Q19="","",RTD("cqg.rtd", ,"ContractData",Q19, "Low",, "T"))</f>
        <v/>
      </c>
    </row>
    <row r="20" spans="1:27" ht="16.5" customHeight="1" x14ac:dyDescent="0.3">
      <c r="A20" s="24"/>
      <c r="B20" s="7" t="str">
        <f>"20"&amp;'CLE Data'!W8</f>
        <v>2031</v>
      </c>
      <c r="C20" s="7" t="str">
        <f ca="1">IFERROR('CLE Data'!Y8,"")</f>
        <v>CLEZ31</v>
      </c>
      <c r="D20" s="22" t="str">
        <f ca="1">IF(C20="","",RTD("cqg.rtd", ,"ContractData",C20, "LongDescription",, "T"))</f>
        <v>Crude Light (Globex), Dec 31</v>
      </c>
      <c r="E20" s="22"/>
      <c r="F20" s="22"/>
      <c r="G20" s="8" t="str">
        <f ca="1">IF(C20="","",RTD("cqg.rtd",,"ContractData",C20,"T_Settlement",,"T"))</f>
        <v/>
      </c>
      <c r="H20" s="8" t="str">
        <f ca="1">IF(G20="","",'CLE Data'!X8)</f>
        <v/>
      </c>
      <c r="I20" s="8">
        <f ca="1">IF(C20="","",RTD("cqg.rtd", ,"ContractData",C20, "LastTrade",, "T"))</f>
        <v>61.77</v>
      </c>
      <c r="J20" s="8">
        <f ca="1">IF(C20="","",RTD("cqg.rtd", ,"ContractData",C20, "NetLastTrade",, "T"))</f>
        <v>0.20000000000000284</v>
      </c>
      <c r="K20" s="8" t="str">
        <f ca="1">IF(C20="","",RTD("cqg.rtd", ,"ContractData",C20, "Open",, "T"))</f>
        <v/>
      </c>
      <c r="L20" s="8" t="str">
        <f ca="1">IF(C20="","",RTD("cqg.rtd", ,"ContractData",C20, "High",, "T"))</f>
        <v/>
      </c>
      <c r="M20" s="8" t="str">
        <f ca="1">IF(C20="","",RTD("cqg.rtd", ,"ContractData",C20, "Low",, "T"))</f>
        <v/>
      </c>
      <c r="O20" s="36"/>
      <c r="P20" s="16" t="str">
        <f>"20"&amp;'RBE Data'!S7</f>
        <v>2030</v>
      </c>
      <c r="Q20" s="16" t="str">
        <f ca="1">IFERROR('RBE Data'!U7,"")</f>
        <v/>
      </c>
      <c r="R20" s="37" t="str">
        <f ca="1">IF(Q20="","",RTD("cqg.rtd", ,"ContractData",Q20, "LongDescription",, "T"))</f>
        <v/>
      </c>
      <c r="S20" s="37"/>
      <c r="T20" s="37"/>
      <c r="U20" s="17" t="str">
        <f ca="1">IF(Q20="","",RTD("cqg.rtd",,"ContractData",Q20,"T_Settlement",,"T"))</f>
        <v/>
      </c>
      <c r="V20" s="17" t="str">
        <f ca="1">IF(U20="","",'RBE Data'!T7)</f>
        <v/>
      </c>
      <c r="W20" s="15" t="str">
        <f ca="1">IF(Q20="","",RTD("cqg.rtd", ,"ContractData",Q20, "LastTrade",, "T"))</f>
        <v/>
      </c>
      <c r="X20" s="15" t="str">
        <f ca="1">IF(Q20="","",RTD("cqg.rtd", ,"ContractData",Q20, "NetLastTrade",, "T"))</f>
        <v/>
      </c>
      <c r="Y20" s="15" t="str">
        <f ca="1">IF(Q20="","",RTD("cqg.rtd", ,"ContractData",Q20, "Open",, "T"))</f>
        <v/>
      </c>
      <c r="Z20" s="15" t="str">
        <f ca="1">IF(Q20="","",RTD("cqg.rtd", ,"ContractData",Q20, "High",, "T"))</f>
        <v/>
      </c>
      <c r="AA20" s="15" t="str">
        <f ca="1">IF(Q20="","",RTD("cqg.rtd", ,"ContractData",Q20, "Low",, "T"))</f>
        <v/>
      </c>
    </row>
    <row r="21" spans="1:27" ht="16.5" customHeight="1" x14ac:dyDescent="0.3">
      <c r="A21" s="24"/>
      <c r="B21" s="7" t="str">
        <f>"20"&amp;'CLE Data'!W9</f>
        <v>2032</v>
      </c>
      <c r="C21" s="7" t="str">
        <f ca="1">IFERROR('CLE Data'!Y9,"")</f>
        <v>CLEZ32</v>
      </c>
      <c r="D21" s="22" t="str">
        <f ca="1">IF(C21="","",RTD("cqg.rtd", ,"ContractData",C21, "LongDescription",, "T"))</f>
        <v>Crude Light (Globex), Dec 32</v>
      </c>
      <c r="E21" s="22"/>
      <c r="F21" s="22"/>
      <c r="G21" s="8" t="str">
        <f ca="1">IF(C21="","",RTD("cqg.rtd",,"ContractData",C21,"T_Settlement",,"T"))</f>
        <v/>
      </c>
      <c r="H21" s="8" t="str">
        <f ca="1">IF(G21="","",'CLE Data'!X9)</f>
        <v/>
      </c>
      <c r="I21" s="8">
        <f ca="1">IF(C21="","",RTD("cqg.rtd", ,"ContractData",C21, "LastTrade",, "T"))</f>
        <v>60</v>
      </c>
      <c r="J21" s="8">
        <f ca="1">IF(C21="","",RTD("cqg.rtd", ,"ContractData",C21, "NetLastTrade",, "T"))</f>
        <v>0.32000000000000028</v>
      </c>
      <c r="K21" s="8" t="str">
        <f ca="1">IF(C21="","",RTD("cqg.rtd", ,"ContractData",C21, "Open",, "T"))</f>
        <v/>
      </c>
      <c r="L21" s="8" t="str">
        <f ca="1">IF(C21="","",RTD("cqg.rtd", ,"ContractData",C21, "High",, "T"))</f>
        <v/>
      </c>
      <c r="M21" s="8" t="str">
        <f ca="1">IF(C21="","",RTD("cqg.rtd", ,"ContractData",C21, "Low",, "T"))</f>
        <v/>
      </c>
      <c r="U21" s="9"/>
    </row>
    <row r="22" spans="1:27" ht="16.5" customHeight="1" x14ac:dyDescent="0.3">
      <c r="A22" s="24"/>
      <c r="B22" s="7" t="str">
        <f>"20"&amp;'CLE Data'!W10</f>
        <v>2033</v>
      </c>
      <c r="C22" s="7" t="str">
        <f ca="1">IFERROR('CLE Data'!Y10,"")</f>
        <v>CLEZ33</v>
      </c>
      <c r="D22" s="22" t="str">
        <f ca="1">IF(C22="","",RTD("cqg.rtd", ,"ContractData",C22, "LongDescription",, "T"))</f>
        <v>Crude Light (Globex), Dec 33</v>
      </c>
      <c r="E22" s="22"/>
      <c r="F22" s="22"/>
      <c r="G22" s="8" t="str">
        <f ca="1">IF(C22="","",RTD("cqg.rtd",,"ContractData",C22,"T_Settlement",,"T"))</f>
        <v/>
      </c>
      <c r="H22" s="8" t="str">
        <f ca="1">IF(G22="","",'CLE Data'!X10)</f>
        <v/>
      </c>
      <c r="I22" s="8">
        <f ca="1">IF(C22="","",RTD("cqg.rtd", ,"ContractData",C22, "LastTrade",, "T"))</f>
        <v>57.1</v>
      </c>
      <c r="J22" s="8">
        <f ca="1">IF(C22="","",RTD("cqg.rtd", ,"ContractData",C22, "NetLastTrade",, "T"))</f>
        <v>-0.72999999999999687</v>
      </c>
      <c r="K22" s="8" t="str">
        <f ca="1">IF(C22="","",RTD("cqg.rtd", ,"ContractData",C22, "Open",, "T"))</f>
        <v/>
      </c>
      <c r="L22" s="8" t="str">
        <f ca="1">IF(C22="","",RTD("cqg.rtd", ,"ContractData",C22, "High",, "T"))</f>
        <v/>
      </c>
      <c r="M22" s="8" t="str">
        <f ca="1">IF(C22="","",RTD("cqg.rtd", ,"ContractData",C22, "Low",, "T"))</f>
        <v/>
      </c>
      <c r="P22" s="6" t="s">
        <v>0</v>
      </c>
      <c r="Q22" s="6" t="s">
        <v>1</v>
      </c>
      <c r="R22" s="27" t="s">
        <v>11</v>
      </c>
      <c r="S22" s="28"/>
      <c r="T22" s="29"/>
      <c r="U22" s="6" t="s">
        <v>12</v>
      </c>
      <c r="V22" s="6" t="s">
        <v>2</v>
      </c>
      <c r="W22" s="6" t="s">
        <v>4</v>
      </c>
      <c r="X22" s="6" t="s">
        <v>5</v>
      </c>
      <c r="Y22" s="6" t="s">
        <v>13</v>
      </c>
      <c r="Z22" s="6" t="s">
        <v>15</v>
      </c>
      <c r="AA22" s="6" t="s">
        <v>14</v>
      </c>
    </row>
    <row r="23" spans="1:27" ht="16.5" customHeight="1" x14ac:dyDescent="0.3">
      <c r="A23" s="24"/>
      <c r="B23" s="7" t="str">
        <f>"20"&amp;'CLE Data'!W11</f>
        <v>2034</v>
      </c>
      <c r="C23" s="7" t="str">
        <f ca="1">IFERROR('CLE Data'!Y11,"")</f>
        <v>CLEZ34</v>
      </c>
      <c r="D23" s="22" t="str">
        <f ca="1">IF(C23="","",RTD("cqg.rtd", ,"ContractData",C23, "LongDescription",, "T"))</f>
        <v>Crude Light (Globex), Dec 34</v>
      </c>
      <c r="E23" s="22"/>
      <c r="F23" s="22"/>
      <c r="G23" s="8" t="str">
        <f ca="1">IF(C23="","",RTD("cqg.rtd",,"ContractData",C23,"T_Settlement",,"T"))</f>
        <v/>
      </c>
      <c r="H23" s="8" t="str">
        <f ca="1">IF(G23="","",'CLE Data'!X11)</f>
        <v/>
      </c>
      <c r="I23" s="8">
        <f ca="1">IF(C23="","",RTD("cqg.rtd", ,"ContractData",C23, "LastTrade",, "T"))</f>
        <v>56.2</v>
      </c>
      <c r="J23" s="8" t="str">
        <f ca="1">IF(C23="","",RTD("cqg.rtd", ,"ContractData",C23, "NetLastTrade",, "T"))</f>
        <v/>
      </c>
      <c r="K23" s="8" t="str">
        <f ca="1">IF(C23="","",RTD("cqg.rtd", ,"ContractData",C23, "Open",, "T"))</f>
        <v/>
      </c>
      <c r="L23" s="8" t="str">
        <f ca="1">IF(C23="","",RTD("cqg.rtd", ,"ContractData",C23, "High",, "T"))</f>
        <v/>
      </c>
      <c r="M23" s="8" t="str">
        <f ca="1">IF(C23="","",RTD("cqg.rtd", ,"ContractData",C23, "Low",, "T"))</f>
        <v/>
      </c>
      <c r="O23" s="34" t="s">
        <v>16</v>
      </c>
      <c r="P23" s="17" t="str">
        <f>"20"&amp;'RBE Data'!S3</f>
        <v>2026</v>
      </c>
      <c r="Q23" s="17" t="str">
        <f ca="1">IFERROR('RBE Data'!Y3,"")</f>
        <v>RBEV26</v>
      </c>
      <c r="R23" s="37" t="str">
        <f ca="1">IF(Q23="","",RTD("cqg.rtd", ,"ContractData",Q23, "LongDescription",, "T"))</f>
        <v>RBOB Gasoline (Globex), Oct 26</v>
      </c>
      <c r="S23" s="37"/>
      <c r="T23" s="37"/>
      <c r="U23" s="17" t="str">
        <f ca="1">IF(Q23="","",RTD("cqg.rtd",,"ContractData",Q23,"T_Settlement",,"T"))</f>
        <v/>
      </c>
      <c r="V23" s="17" t="str">
        <f ca="1">IF(U23="","",'RBE Data'!X3)</f>
        <v/>
      </c>
      <c r="W23" s="15">
        <f ca="1">IF(Q23="","",RTD("cqg.rtd", ,"ContractData",Q23, "LastTrade",, "T"))</f>
        <v>2.4822000000000002</v>
      </c>
      <c r="X23" s="15">
        <f ca="1">IF(Q23="","",RTD("cqg.rtd", ,"ContractData",Q23, "NetLastTrade",, "T"))</f>
        <v>6.1399999999999899E-2</v>
      </c>
      <c r="Y23" s="15">
        <f ca="1">IF(Q23="","",RTD("cqg.rtd", ,"ContractData",Q23, "Open",, "T"))</f>
        <v>2.5</v>
      </c>
      <c r="Z23" s="15">
        <f ca="1">IF(Q23="","",RTD("cqg.rtd", ,"ContractData",Q23, "High",, "T"))</f>
        <v>2.5</v>
      </c>
      <c r="AA23" s="15">
        <f ca="1">IF(Q23="","",RTD("cqg.rtd", ,"ContractData",Q23, "Low",, "T"))</f>
        <v>2.4712000000000001</v>
      </c>
    </row>
    <row r="24" spans="1:27" ht="16.5" customHeight="1" x14ac:dyDescent="0.3">
      <c r="A24" s="24"/>
      <c r="B24" s="7" t="str">
        <f>"20"&amp;'CLE Data'!W12</f>
        <v>2035</v>
      </c>
      <c r="C24" s="7" t="str">
        <f ca="1">IFERROR('CLE Data'!Y12,"")</f>
        <v>CLEZ35</v>
      </c>
      <c r="D24" s="22" t="str">
        <f ca="1">IF(C24="","",RTD("cqg.rtd", ,"ContractData",C24, "LongDescription",, "T"))</f>
        <v>Crude Light (Globex), Dec 35</v>
      </c>
      <c r="E24" s="22"/>
      <c r="F24" s="22"/>
      <c r="G24" s="8" t="str">
        <f ca="1">IF(C24="","",RTD("cqg.rtd",,"ContractData",C24,"T_Settlement",,"T"))</f>
        <v/>
      </c>
      <c r="H24" s="8" t="str">
        <f ca="1">IF(G24="","",'CLE Data'!X12)</f>
        <v/>
      </c>
      <c r="I24" s="8">
        <f ca="1">IF(C24="","",RTD("cqg.rtd", ,"ContractData",C24, "LastTrade",, "T"))</f>
        <v>54.65</v>
      </c>
      <c r="J24" s="8" t="str">
        <f ca="1">IF(C24="","",RTD("cqg.rtd", ,"ContractData",C24, "NetLastTrade",, "T"))</f>
        <v/>
      </c>
      <c r="K24" s="8" t="str">
        <f ca="1">IF(C24="","",RTD("cqg.rtd", ,"ContractData",C24, "Open",, "T"))</f>
        <v/>
      </c>
      <c r="L24" s="8" t="str">
        <f ca="1">IF(C24="","",RTD("cqg.rtd", ,"ContractData",C24, "High",, "T"))</f>
        <v/>
      </c>
      <c r="M24" s="8" t="str">
        <f ca="1">IF(C24="","",RTD("cqg.rtd", ,"ContractData",C24, "Low",, "T"))</f>
        <v/>
      </c>
      <c r="O24" s="35"/>
      <c r="P24" s="17" t="str">
        <f>"20"&amp;'RBE Data'!S4</f>
        <v>2027</v>
      </c>
      <c r="Q24" s="17" t="str">
        <f ca="1">IFERROR('RBE Data'!Y4,"")</f>
        <v>RBEM27</v>
      </c>
      <c r="R24" s="37" t="str">
        <f ca="1">IF(Q24="","",RTD("cqg.rtd", ,"ContractData",Q24, "LongDescription",, "T"))</f>
        <v>RBOB Gasoline (Globex), Jun 27</v>
      </c>
      <c r="S24" s="37"/>
      <c r="T24" s="37"/>
      <c r="U24" s="17" t="str">
        <f ca="1">IF(Q24="","",RTD("cqg.rtd",,"ContractData",Q24,"T_Settlement",,"T"))</f>
        <v/>
      </c>
      <c r="V24" s="17" t="str">
        <f ca="1">IF(U24="","",'RBE Data'!X4)</f>
        <v/>
      </c>
      <c r="W24" s="15">
        <f ca="1">IF(Q24="","",RTD("cqg.rtd", ,"ContractData",Q24, "LastTrade",, "T"))</f>
        <v>2.3319000000000001</v>
      </c>
      <c r="X24" s="15">
        <f ca="1">IF(Q24="","",RTD("cqg.rtd", ,"ContractData",Q24, "NetLastTrade",, "T"))</f>
        <v>-6.6000000000001613E-3</v>
      </c>
      <c r="Y24" s="15" t="str">
        <f ca="1">IF(Q24="","",RTD("cqg.rtd", ,"ContractData",Q24, "Open",, "T"))</f>
        <v/>
      </c>
      <c r="Z24" s="15" t="str">
        <f ca="1">IF(Q24="","",RTD("cqg.rtd", ,"ContractData",Q24, "High",, "T"))</f>
        <v/>
      </c>
      <c r="AA24" s="15" t="str">
        <f ca="1">IF(Q24="","",RTD("cqg.rtd", ,"ContractData",Q24, "Low",, "T"))</f>
        <v/>
      </c>
    </row>
    <row r="25" spans="1:27" ht="16.5" customHeight="1" x14ac:dyDescent="0.3">
      <c r="A25" s="24"/>
      <c r="B25" s="7" t="str">
        <f>"20"&amp;'CLE Data'!W13</f>
        <v>2036</v>
      </c>
      <c r="C25" s="7" t="str">
        <f ca="1">IFERROR('CLE Data'!Y13,"")</f>
        <v/>
      </c>
      <c r="D25" s="22" t="str">
        <f ca="1">IF(C25="","",RTD("cqg.rtd", ,"ContractData",C25, "LongDescription",, "T"))</f>
        <v/>
      </c>
      <c r="E25" s="22"/>
      <c r="F25" s="22"/>
      <c r="G25" s="8" t="str">
        <f ca="1">IF(C25="","",RTD("cqg.rtd",,"ContractData",C25,"T_Settlement",,"T"))</f>
        <v/>
      </c>
      <c r="H25" s="8" t="str">
        <f ca="1">IF(G25="","",'CLE Data'!X13)</f>
        <v/>
      </c>
      <c r="I25" s="8" t="str">
        <f ca="1">IF(C25="","",RTD("cqg.rtd", ,"ContractData",C25, "LastTrade",, "T"))</f>
        <v/>
      </c>
      <c r="J25" s="8" t="str">
        <f ca="1">IF(C25="","",RTD("cqg.rtd", ,"ContractData",C25, "NetLastTrade",, "T"))</f>
        <v/>
      </c>
      <c r="K25" s="8" t="str">
        <f ca="1">IF(C25="","",RTD("cqg.rtd", ,"ContractData",C25, "Open",, "T"))</f>
        <v/>
      </c>
      <c r="L25" s="8" t="str">
        <f ca="1">IF(C25="","",RTD("cqg.rtd", ,"ContractData",C25, "High",, "T"))</f>
        <v/>
      </c>
      <c r="M25" s="8" t="str">
        <f ca="1">IF(C25="","",RTD("cqg.rtd", ,"ContractData",C25, "Low",, "T"))</f>
        <v/>
      </c>
      <c r="O25" s="35"/>
      <c r="P25" s="17" t="str">
        <f>"20"&amp;'RBE Data'!S5</f>
        <v>2028</v>
      </c>
      <c r="Q25" s="17" t="str">
        <f ca="1">IFERROR('RBE Data'!Y5,"")</f>
        <v/>
      </c>
      <c r="R25" s="37" t="str">
        <f ca="1">IF(Q25="","",RTD("cqg.rtd", ,"ContractData",Q25, "LongDescription",, "T"))</f>
        <v/>
      </c>
      <c r="S25" s="37"/>
      <c r="T25" s="37"/>
      <c r="U25" s="17" t="str">
        <f ca="1">IF(Q25="","",RTD("cqg.rtd",,"ContractData",Q25,"T_Settlement",,"T"))</f>
        <v/>
      </c>
      <c r="V25" s="17" t="str">
        <f ca="1">IF(U25="","",'RBE Data'!X5)</f>
        <v/>
      </c>
      <c r="W25" s="15" t="str">
        <f ca="1">IF(Q25="","",RTD("cqg.rtd", ,"ContractData",Q25, "LastTrade",, "T"))</f>
        <v/>
      </c>
      <c r="X25" s="15" t="str">
        <f ca="1">IF(Q25="","",RTD("cqg.rtd", ,"ContractData",Q25, "NetLastTrade",, "T"))</f>
        <v/>
      </c>
      <c r="Y25" s="15" t="str">
        <f ca="1">IF(Q25="","",RTD("cqg.rtd", ,"ContractData",Q25, "Open",, "T"))</f>
        <v/>
      </c>
      <c r="Z25" s="15" t="str">
        <f ca="1">IF(Q25="","",RTD("cqg.rtd", ,"ContractData",Q25, "High",, "T"))</f>
        <v/>
      </c>
      <c r="AA25" s="15" t="str">
        <f ca="1">IF(Q25="","",RTD("cqg.rtd", ,"ContractData",Q25, "Low",, "T"))</f>
        <v/>
      </c>
    </row>
    <row r="26" spans="1:27" ht="16.5" customHeight="1" x14ac:dyDescent="0.3">
      <c r="A26" s="25"/>
      <c r="B26" s="7" t="str">
        <f>"20"&amp;'CLE Data'!W14</f>
        <v>2037</v>
      </c>
      <c r="C26" s="7" t="str">
        <f ca="1">IFERROR('CLE Data'!Y14,"")</f>
        <v/>
      </c>
      <c r="D26" s="22" t="str">
        <f ca="1">IF(C26="","",RTD("cqg.rtd", ,"ContractData",C26, "LongDescription",, "T"))</f>
        <v/>
      </c>
      <c r="E26" s="22"/>
      <c r="F26" s="22"/>
      <c r="G26" s="8" t="str">
        <f ca="1">IF(C26="","",RTD("cqg.rtd",,"ContractData",C26,"T_Settlement",,"T"))</f>
        <v/>
      </c>
      <c r="H26" s="8" t="str">
        <f ca="1">IF(G26="","",'CLE Data'!X14)</f>
        <v/>
      </c>
      <c r="I26" s="8" t="str">
        <f ca="1">IF(C26="","",RTD("cqg.rtd", ,"ContractData",C26, "LastTrade",, "T"))</f>
        <v/>
      </c>
      <c r="J26" s="8" t="str">
        <f ca="1">IF(C26="","",RTD("cqg.rtd", ,"ContractData",C26, "NetLastTrade",, "T"))</f>
        <v/>
      </c>
      <c r="K26" s="8" t="str">
        <f ca="1">IF(C26="","",RTD("cqg.rtd", ,"ContractData",C26, "Open",, "T"))</f>
        <v/>
      </c>
      <c r="L26" s="8" t="str">
        <f ca="1">IF(C26="","",RTD("cqg.rtd", ,"ContractData",C26, "High",, "T"))</f>
        <v/>
      </c>
      <c r="M26" s="8" t="str">
        <f ca="1">IF(C26="","",RTD("cqg.rtd", ,"ContractData",C26, "Low",, "T"))</f>
        <v/>
      </c>
      <c r="O26" s="35"/>
      <c r="P26" s="17" t="str">
        <f>"20"&amp;'RBE Data'!S6</f>
        <v>2029</v>
      </c>
      <c r="Q26" s="17" t="str">
        <f ca="1">IFERROR('RBE Data'!Y6,"")</f>
        <v/>
      </c>
      <c r="R26" s="37" t="str">
        <f ca="1">IF(Q26="","",RTD("cqg.rtd", ,"ContractData",Q26, "LongDescription",, "T"))</f>
        <v/>
      </c>
      <c r="S26" s="37"/>
      <c r="T26" s="37"/>
      <c r="U26" s="17" t="str">
        <f ca="1">IF(Q26="","",RTD("cqg.rtd",,"ContractData",Q26,"T_Settlement",,"T"))</f>
        <v/>
      </c>
      <c r="V26" s="17" t="str">
        <f ca="1">IF(U26="","",'RBE Data'!X6)</f>
        <v/>
      </c>
      <c r="W26" s="15" t="str">
        <f ca="1">IF(Q26="","",RTD("cqg.rtd", ,"ContractData",Q26, "LastTrade",, "T"))</f>
        <v/>
      </c>
      <c r="X26" s="15" t="str">
        <f ca="1">IF(Q26="","",RTD("cqg.rtd", ,"ContractData",Q26, "NetLastTrade",, "T"))</f>
        <v/>
      </c>
      <c r="Y26" s="15" t="str">
        <f ca="1">IF(Q26="","",RTD("cqg.rtd", ,"ContractData",Q26, "Open",, "T"))</f>
        <v/>
      </c>
      <c r="Z26" s="15" t="str">
        <f ca="1">IF(Q26="","",RTD("cqg.rtd", ,"ContractData",Q26, "High",, "T"))</f>
        <v/>
      </c>
      <c r="AA26" s="15" t="str">
        <f ca="1">IF(Q26="","",RTD("cqg.rtd", ,"ContractData",Q26, "Low",, "T"))</f>
        <v/>
      </c>
    </row>
    <row r="27" spans="1:27" ht="16.5" customHeight="1" x14ac:dyDescent="0.3">
      <c r="O27" s="36"/>
      <c r="P27" s="17" t="str">
        <f>"20"&amp;'RBE Data'!S7</f>
        <v>2030</v>
      </c>
      <c r="Q27" s="17" t="str">
        <f ca="1">IFERROR('RBE Data'!Y7,"")</f>
        <v/>
      </c>
      <c r="R27" s="37" t="str">
        <f ca="1">IF(Q27="","",RTD("cqg.rtd", ,"ContractData",Q27, "LongDescription",, "T"))</f>
        <v/>
      </c>
      <c r="S27" s="37"/>
      <c r="T27" s="37"/>
      <c r="U27" s="17" t="str">
        <f ca="1">IF(Q27="","",RTD("cqg.rtd",,"ContractData",Q27,"T_Settlement",,"T"))</f>
        <v/>
      </c>
      <c r="V27" s="17" t="str">
        <f ca="1">IF(U27="","",'RBE Data'!X7)</f>
        <v/>
      </c>
      <c r="W27" s="15" t="str">
        <f ca="1">IF(Q27="","",RTD("cqg.rtd", ,"ContractData",Q27, "LastTrade",, "T"))</f>
        <v/>
      </c>
      <c r="X27" s="15" t="str">
        <f ca="1">IF(Q27="","",RTD("cqg.rtd", ,"ContractData",Q27, "NetLastTrade",, "T"))</f>
        <v/>
      </c>
      <c r="Y27" s="15" t="str">
        <f ca="1">IF(Q27="","",RTD("cqg.rtd", ,"ContractData",Q27, "Open",, "T"))</f>
        <v/>
      </c>
      <c r="Z27" s="15" t="str">
        <f ca="1">IF(Q27="","",RTD("cqg.rtd", ,"ContractData",Q27, "High",, "T"))</f>
        <v/>
      </c>
      <c r="AA27" s="15" t="str">
        <f ca="1">IF(Q27="","",RTD("cqg.rtd", ,"ContractData",Q27, "Low",, "T"))</f>
        <v/>
      </c>
    </row>
    <row r="28" spans="1:27" ht="16.5" customHeight="1" x14ac:dyDescent="0.3">
      <c r="B28" s="6" t="s">
        <v>0</v>
      </c>
      <c r="C28" s="6" t="s">
        <v>1</v>
      </c>
      <c r="D28" s="27" t="s">
        <v>11</v>
      </c>
      <c r="E28" s="28"/>
      <c r="F28" s="29"/>
      <c r="G28" s="6" t="s">
        <v>12</v>
      </c>
      <c r="H28" s="6" t="s">
        <v>2</v>
      </c>
      <c r="I28" s="6" t="s">
        <v>4</v>
      </c>
      <c r="J28" s="6" t="s">
        <v>5</v>
      </c>
      <c r="K28" s="6" t="s">
        <v>13</v>
      </c>
      <c r="L28" s="6" t="s">
        <v>15</v>
      </c>
      <c r="M28" s="6" t="s">
        <v>14</v>
      </c>
      <c r="U28" s="9"/>
    </row>
    <row r="29" spans="1:27" ht="16.5" customHeight="1" x14ac:dyDescent="0.3">
      <c r="A29" s="23" t="s">
        <v>10</v>
      </c>
      <c r="B29" s="7" t="str">
        <f>"20"&amp;'QO Data'!S3</f>
        <v>2026</v>
      </c>
      <c r="C29" s="7" t="str">
        <f ca="1">IFERROR('QO Data'!U3,"")</f>
        <v>QOM26</v>
      </c>
      <c r="D29" s="22" t="str">
        <f ca="1">IF(C29="","",RTD("cqg.rtd", ,"ContractData",C29, "LongDescription",, "T"))</f>
        <v>ICE Brent Crude, Jun 26</v>
      </c>
      <c r="E29" s="22"/>
      <c r="F29" s="22"/>
      <c r="G29" s="8" t="str">
        <f ca="1">IF(C29="","",RTD("cqg.rtd",,"ContractData",C29,"T_Settlement",,"T"))</f>
        <v/>
      </c>
      <c r="H29" s="7" t="str">
        <f ca="1">IF(G29="","",'QO Data'!T3)</f>
        <v/>
      </c>
      <c r="I29" s="8">
        <f ca="1">IF(C29="","",RTD("cqg.rtd", ,"ContractData",C29, "LastTrade",, "T"))</f>
        <v>94.98</v>
      </c>
      <c r="J29" s="8">
        <f ca="1">IF(C29="","",RTD("cqg.rtd", ,"ContractData",C29, "NetLastTrade",, "T"))</f>
        <v>4.6000000000000085</v>
      </c>
      <c r="K29" s="8">
        <f ca="1">IF(C29="","",RTD("cqg.rtd", ,"ContractData",C29, "Open",, "T"))</f>
        <v>96.12</v>
      </c>
      <c r="L29" s="8">
        <f ca="1">IF(C29="","",RTD("cqg.rtd", ,"ContractData",C29, "High",, "T"))</f>
        <v>97.5</v>
      </c>
      <c r="M29" s="8">
        <f ca="1">IF(C29="","",RTD("cqg.rtd", ,"ContractData",C29, "Low",, "T"))</f>
        <v>94.03</v>
      </c>
      <c r="P29" s="6" t="s">
        <v>0</v>
      </c>
      <c r="Q29" s="6" t="s">
        <v>1</v>
      </c>
      <c r="R29" s="27" t="s">
        <v>11</v>
      </c>
      <c r="S29" s="28"/>
      <c r="T29" s="29"/>
      <c r="U29" s="6" t="s">
        <v>12</v>
      </c>
      <c r="V29" s="6" t="s">
        <v>2</v>
      </c>
      <c r="W29" s="6" t="s">
        <v>4</v>
      </c>
      <c r="X29" s="6" t="s">
        <v>5</v>
      </c>
      <c r="Y29" s="6" t="s">
        <v>13</v>
      </c>
      <c r="Z29" s="6" t="s">
        <v>15</v>
      </c>
      <c r="AA29" s="6" t="s">
        <v>14</v>
      </c>
    </row>
    <row r="30" spans="1:27" ht="16.5" customHeight="1" x14ac:dyDescent="0.3">
      <c r="A30" s="24"/>
      <c r="B30" s="7" t="str">
        <f>"20"&amp;'QO Data'!S4</f>
        <v>2027</v>
      </c>
      <c r="C30" s="7" t="str">
        <f ca="1">IFERROR('QO Data'!U4,"")</f>
        <v>QOU27</v>
      </c>
      <c r="D30" s="22" t="str">
        <f ca="1">IF(C30="","",RTD("cqg.rtd", ,"ContractData",C30, "LongDescription",, "T"))</f>
        <v>ICE Brent Crude, Sep 27</v>
      </c>
      <c r="E30" s="22"/>
      <c r="F30" s="22"/>
      <c r="G30" s="8" t="str">
        <f ca="1">IF(C30="","",RTD("cqg.rtd",,"ContractData",C30,"T_Settlement",,"T"))</f>
        <v/>
      </c>
      <c r="H30" s="7" t="str">
        <f ca="1">IF(G30="","",'QO Data'!T4)</f>
        <v/>
      </c>
      <c r="I30" s="8">
        <f ca="1">IF(C30="","",RTD("cqg.rtd", ,"ContractData",C30, "LastTrade",, "T"))</f>
        <v>77.739999999999995</v>
      </c>
      <c r="J30" s="8">
        <f ca="1">IF(C30="","",RTD("cqg.rtd", ,"ContractData",C30, "NetLastTrade",, "T"))</f>
        <v>3.4799999999999898</v>
      </c>
      <c r="K30" s="8" t="str">
        <f ca="1">IF(C30="","",RTD("cqg.rtd", ,"ContractData",C30, "Open",, "T"))</f>
        <v/>
      </c>
      <c r="L30" s="8" t="str">
        <f ca="1">IF(C30="","",RTD("cqg.rtd", ,"ContractData",C30, "High",, "T"))</f>
        <v/>
      </c>
      <c r="M30" s="8" t="str">
        <f ca="1">IF(C30="","",RTD("cqg.rtd", ,"ContractData",C30, "Low",, "T"))</f>
        <v/>
      </c>
      <c r="O30" s="23" t="s">
        <v>10</v>
      </c>
      <c r="P30" s="21" t="str">
        <f>"20"&amp;'NGE Data'!S3</f>
        <v>2026</v>
      </c>
      <c r="Q30" s="19" t="str">
        <f ca="1">IFERROR('NGE Data'!U3,"")</f>
        <v>NGEK26</v>
      </c>
      <c r="R30" s="37" t="str">
        <f ca="1">IF(Q30="","",RTD("cqg.rtd", ,"ContractData",Q30, "LongDescription",, "T"))</f>
        <v>Natural Gas (Globex), May 26</v>
      </c>
      <c r="S30" s="37"/>
      <c r="T30" s="37"/>
      <c r="U30" s="17" t="str">
        <f ca="1">IF(Q30="","",RTD("cqg.rtd",,"ContractData",Q30,"T_Settlement",,"T"))</f>
        <v/>
      </c>
      <c r="V30" s="18" t="str">
        <f ca="1">IF(U30="","",'NGE Data'!T3)</f>
        <v/>
      </c>
      <c r="W30" s="15">
        <f ca="1">IF(Q30="","",RTD("cqg.rtd", ,"ContractData",Q30, "LastTrade",, "T"))</f>
        <v>2.7229999999999999</v>
      </c>
      <c r="X30" s="15">
        <f ca="1">IF(Q30="","",RTD("cqg.rtd", ,"ContractData",Q30, "NetLastTrade",, "T"))</f>
        <v>4.8999999999999932E-2</v>
      </c>
      <c r="Y30" s="15">
        <f ca="1">IF(Q30="","",RTD("cqg.rtd", ,"ContractData",Q30, "Open",, "T"))</f>
        <v>2.6880000000000002</v>
      </c>
      <c r="Z30" s="15">
        <f ca="1">IF(Q30="","",RTD("cqg.rtd", ,"ContractData",Q30, "High",, "T"))</f>
        <v>2.746</v>
      </c>
      <c r="AA30" s="15">
        <f ca="1">IF(Q30="","",RTD("cqg.rtd", ,"ContractData",Q30, "Low",, "T"))</f>
        <v>2.6880000000000002</v>
      </c>
    </row>
    <row r="31" spans="1:27" x14ac:dyDescent="0.3">
      <c r="A31" s="24"/>
      <c r="B31" s="7" t="str">
        <f>"20"&amp;'QO Data'!S5</f>
        <v>2028</v>
      </c>
      <c r="C31" s="7" t="str">
        <f ca="1">IFERROR('QO Data'!U5,"")</f>
        <v>QOJ28</v>
      </c>
      <c r="D31" s="22" t="str">
        <f ca="1">IF(C31="","",RTD("cqg.rtd", ,"ContractData",C31, "LongDescription",, "T"))</f>
        <v>ICE Brent Crude, Apr 28</v>
      </c>
      <c r="E31" s="22"/>
      <c r="F31" s="22"/>
      <c r="G31" s="8" t="str">
        <f ca="1">IF(C31="","",RTD("cqg.rtd",,"ContractData",C31,"T_Settlement",,"T"))</f>
        <v/>
      </c>
      <c r="H31" s="7" t="str">
        <f ca="1">IF(G31="","",'QO Data'!T5)</f>
        <v/>
      </c>
      <c r="I31" s="8">
        <f ca="1">IF(C31="","",RTD("cqg.rtd", ,"ContractData",C31, "LastTrade",, "T"))</f>
        <v>75.739999999999995</v>
      </c>
      <c r="J31" s="8">
        <f ca="1">IF(C31="","",RTD("cqg.rtd", ,"ContractData",C31, "NetLastTrade",, "T"))</f>
        <v>2.6499999999999915</v>
      </c>
      <c r="K31" s="8" t="str">
        <f ca="1">IF(C31="","",RTD("cqg.rtd", ,"ContractData",C31, "Open",, "T"))</f>
        <v/>
      </c>
      <c r="L31" s="8" t="str">
        <f ca="1">IF(C31="","",RTD("cqg.rtd", ,"ContractData",C31, "High",, "T"))</f>
        <v/>
      </c>
      <c r="M31" s="8" t="str">
        <f ca="1">IF(C31="","",RTD("cqg.rtd", ,"ContractData",C31, "Low",, "T"))</f>
        <v/>
      </c>
      <c r="O31" s="24"/>
      <c r="P31" s="21" t="str">
        <f>"20"&amp;'NGE Data'!S4</f>
        <v>2027</v>
      </c>
      <c r="Q31" s="19" t="str">
        <f ca="1">IFERROR('NGE Data'!U4,"")</f>
        <v>NGEF27</v>
      </c>
      <c r="R31" s="37" t="str">
        <f ca="1">IF(Q31="","",RTD("cqg.rtd", ,"ContractData",Q31, "LongDescription",, "T"))</f>
        <v>Natural Gas (Globex), Jan 27</v>
      </c>
      <c r="S31" s="37"/>
      <c r="T31" s="37"/>
      <c r="U31" s="17" t="str">
        <f ca="1">IF(Q31="","",RTD("cqg.rtd",,"ContractData",Q31,"T_Settlement",,"T"))</f>
        <v/>
      </c>
      <c r="V31" s="18" t="str">
        <f ca="1">IF(U31="","",'NGE Data'!T4)</f>
        <v/>
      </c>
      <c r="W31" s="15">
        <f ca="1">IF(Q31="","",RTD("cqg.rtd", ,"ContractData",Q31, "LastTrade",, "T"))</f>
        <v>4.6550000000000002</v>
      </c>
      <c r="X31" s="15">
        <f ca="1">IF(Q31="","",RTD("cqg.rtd", ,"ContractData",Q31, "NetLastTrade",, "T"))</f>
        <v>5.1000000000000156E-2</v>
      </c>
      <c r="Y31" s="15">
        <f ca="1">IF(Q31="","",RTD("cqg.rtd", ,"ContractData",Q31, "Open",, "T"))</f>
        <v>4.6509999999999998</v>
      </c>
      <c r="Z31" s="15">
        <f ca="1">IF(Q31="","",RTD("cqg.rtd", ,"ContractData",Q31, "High",, "T"))</f>
        <v>4.6719999999999997</v>
      </c>
      <c r="AA31" s="15">
        <f ca="1">IF(Q31="","",RTD("cqg.rtd", ,"ContractData",Q31, "Low",, "T"))</f>
        <v>4.649</v>
      </c>
    </row>
    <row r="32" spans="1:27" x14ac:dyDescent="0.3">
      <c r="A32" s="24"/>
      <c r="B32" s="7" t="str">
        <f>"20"&amp;'QO Data'!S6</f>
        <v>2029</v>
      </c>
      <c r="C32" s="7" t="str">
        <f ca="1">IFERROR('QO Data'!U6,"")</f>
        <v>QOM29</v>
      </c>
      <c r="D32" s="22" t="str">
        <f ca="1">IF(C32="","",RTD("cqg.rtd", ,"ContractData",C32, "LongDescription",, "T"))</f>
        <v>ICE Brent Crude, Jun 29</v>
      </c>
      <c r="E32" s="22"/>
      <c r="F32" s="22"/>
      <c r="G32" s="8" t="str">
        <f ca="1">IF(C32="","",RTD("cqg.rtd",,"ContractData",C32,"T_Settlement",,"T"))</f>
        <v/>
      </c>
      <c r="H32" s="7" t="str">
        <f ca="1">IF(G32="","",'QO Data'!T6)</f>
        <v/>
      </c>
      <c r="I32" s="8">
        <f ca="1">IF(C32="","",RTD("cqg.rtd", ,"ContractData",C32, "LastTrade",, "T"))</f>
        <v>73.25</v>
      </c>
      <c r="J32" s="8">
        <f ca="1">IF(C32="","",RTD("cqg.rtd", ,"ContractData",C32, "NetLastTrade",, "T"))</f>
        <v>1.5499999999999972</v>
      </c>
      <c r="K32" s="8">
        <f ca="1">IF(C32="","",RTD("cqg.rtd", ,"ContractData",C32, "Open",, "T"))</f>
        <v>73</v>
      </c>
      <c r="L32" s="8">
        <f ca="1">IF(C32="","",RTD("cqg.rtd", ,"ContractData",C32, "High",, "T"))</f>
        <v>73.47</v>
      </c>
      <c r="M32" s="8">
        <f ca="1">IF(C32="","",RTD("cqg.rtd", ,"ContractData",C32, "Low",, "T"))</f>
        <v>72.86</v>
      </c>
      <c r="O32" s="24"/>
      <c r="P32" s="21" t="str">
        <f>"20"&amp;'NGE Data'!S5</f>
        <v>2028</v>
      </c>
      <c r="Q32" s="19" t="str">
        <f ca="1">IFERROR('NGE Data'!U5,"")</f>
        <v>NGEF28</v>
      </c>
      <c r="R32" s="37" t="str">
        <f ca="1">IF(Q32="","",RTD("cqg.rtd", ,"ContractData",Q32, "LongDescription",, "T"))</f>
        <v>Natural Gas (Globex), Jan 28</v>
      </c>
      <c r="S32" s="37"/>
      <c r="T32" s="37"/>
      <c r="U32" s="17" t="str">
        <f ca="1">IF(Q32="","",RTD("cqg.rtd",,"ContractData",Q32,"T_Settlement",,"T"))</f>
        <v/>
      </c>
      <c r="V32" s="18" t="str">
        <f ca="1">IF(U32="","",'NGE Data'!T5)</f>
        <v/>
      </c>
      <c r="W32" s="15">
        <f ca="1">IF(Q32="","",RTD("cqg.rtd", ,"ContractData",Q32, "LastTrade",, "T"))</f>
        <v>4.8079999999999998</v>
      </c>
      <c r="X32" s="15">
        <f ca="1">IF(Q32="","",RTD("cqg.rtd", ,"ContractData",Q32, "NetLastTrade",, "T"))</f>
        <v>1.1000000000000121E-2</v>
      </c>
      <c r="Y32" s="15">
        <f ca="1">IF(Q32="","",RTD("cqg.rtd", ,"ContractData",Q32, "Open",, "T"))</f>
        <v>4.819</v>
      </c>
      <c r="Z32" s="15">
        <f ca="1">IF(Q32="","",RTD("cqg.rtd", ,"ContractData",Q32, "High",, "T"))</f>
        <v>4.82</v>
      </c>
      <c r="AA32" s="15">
        <f ca="1">IF(Q32="","",RTD("cqg.rtd", ,"ContractData",Q32, "Low",, "T"))</f>
        <v>4.8079999999999998</v>
      </c>
    </row>
    <row r="33" spans="1:27" x14ac:dyDescent="0.3">
      <c r="A33" s="24"/>
      <c r="B33" s="7" t="str">
        <f>"20"&amp;'QO Data'!S7</f>
        <v>2030</v>
      </c>
      <c r="C33" s="7" t="str">
        <f ca="1">IFERROR('QO Data'!U7,"")</f>
        <v>QOZ30</v>
      </c>
      <c r="D33" s="22" t="str">
        <f ca="1">IF(C33="","",RTD("cqg.rtd", ,"ContractData",C33, "LongDescription",, "T"))</f>
        <v>ICE Brent Crude, Dec 30</v>
      </c>
      <c r="E33" s="22"/>
      <c r="F33" s="22"/>
      <c r="G33" s="8" t="str">
        <f ca="1">IF(C33="","",RTD("cqg.rtd",,"ContractData",C33,"T_Settlement",,"T"))</f>
        <v/>
      </c>
      <c r="H33" s="7" t="str">
        <f ca="1">IF(G33="","",'QO Data'!T7)</f>
        <v/>
      </c>
      <c r="I33" s="8">
        <f ca="1">IF(C33="","",RTD("cqg.rtd", ,"ContractData",C33, "LastTrade",, "T"))</f>
        <v>71.3</v>
      </c>
      <c r="J33" s="8">
        <f ca="1">IF(C33="","",RTD("cqg.rtd", ,"ContractData",C33, "NetLastTrade",, "T"))</f>
        <v>1.3499999999999943</v>
      </c>
      <c r="K33" s="8">
        <f ca="1">IF(C33="","",RTD("cqg.rtd", ,"ContractData",C33, "Open",, "T"))</f>
        <v>70.820000000000007</v>
      </c>
      <c r="L33" s="8">
        <f ca="1">IF(C33="","",RTD("cqg.rtd", ,"ContractData",C33, "High",, "T"))</f>
        <v>71.3</v>
      </c>
      <c r="M33" s="8">
        <f ca="1">IF(C33="","",RTD("cqg.rtd", ,"ContractData",C33, "Low",, "T"))</f>
        <v>70.350000000000009</v>
      </c>
      <c r="O33" s="24"/>
      <c r="P33" s="21" t="str">
        <f>"20"&amp;'NGE Data'!S6</f>
        <v>2029</v>
      </c>
      <c r="Q33" s="19" t="str">
        <f ca="1">IFERROR('NGE Data'!U6,"")</f>
        <v>NGEF29</v>
      </c>
      <c r="R33" s="37" t="str">
        <f ca="1">IF(Q33="","",RTD("cqg.rtd", ,"ContractData",Q33, "LongDescription",, "T"))</f>
        <v>Natural Gas (Globex), Jan 29</v>
      </c>
      <c r="S33" s="37"/>
      <c r="T33" s="37"/>
      <c r="U33" s="17" t="str">
        <f ca="1">IF(Q33="","",RTD("cqg.rtd",,"ContractData",Q33,"T_Settlement",,"T"))</f>
        <v/>
      </c>
      <c r="V33" s="18" t="str">
        <f ca="1">IF(U33="","",'NGE Data'!T6)</f>
        <v/>
      </c>
      <c r="W33" s="15">
        <f ca="1">IF(Q33="","",RTD("cqg.rtd", ,"ContractData",Q33, "LastTrade",, "T"))</f>
        <v>4.7850000000000001</v>
      </c>
      <c r="X33" s="15">
        <f ca="1">IF(Q33="","",RTD("cqg.rtd", ,"ContractData",Q33, "NetLastTrade",, "T"))</f>
        <v>-2.4000000000000021E-2</v>
      </c>
      <c r="Y33" s="15" t="str">
        <f ca="1">IF(Q33="","",RTD("cqg.rtd", ,"ContractData",Q33, "Open",, "T"))</f>
        <v/>
      </c>
      <c r="Z33" s="15" t="str">
        <f ca="1">IF(Q33="","",RTD("cqg.rtd", ,"ContractData",Q33, "High",, "T"))</f>
        <v/>
      </c>
      <c r="AA33" s="15" t="str">
        <f ca="1">IF(Q33="","",RTD("cqg.rtd", ,"ContractData",Q33, "Low",, "T"))</f>
        <v/>
      </c>
    </row>
    <row r="34" spans="1:27" x14ac:dyDescent="0.3">
      <c r="A34" s="24"/>
      <c r="B34" s="7" t="str">
        <f>"20"&amp;'QO Data'!S8</f>
        <v>2031</v>
      </c>
      <c r="C34" s="7" t="str">
        <f ca="1">IFERROR('QO Data'!U8,"")</f>
        <v>QOZ31</v>
      </c>
      <c r="D34" s="22" t="str">
        <f ca="1">IF(C34="","",RTD("cqg.rtd", ,"ContractData",C34, "LongDescription",, "T"))</f>
        <v>ICE Brent Crude, Dec 31</v>
      </c>
      <c r="E34" s="22"/>
      <c r="F34" s="22"/>
      <c r="G34" s="8" t="str">
        <f ca="1">IF(C34="","",RTD("cqg.rtd",,"ContractData",C34,"T_Settlement",,"T"))</f>
        <v/>
      </c>
      <c r="H34" s="7" t="str">
        <f ca="1">IF(G34="","",'QO Data'!T8)</f>
        <v/>
      </c>
      <c r="I34" s="8">
        <f ca="1">IF(C34="","",RTD("cqg.rtd", ,"ContractData",C34, "LastTrade",, "T"))</f>
        <v>69.33</v>
      </c>
      <c r="J34" s="8">
        <f ca="1">IF(C34="","",RTD("cqg.rtd", ,"ContractData",C34, "NetLastTrade",, "T"))</f>
        <v>0.34999999999999432</v>
      </c>
      <c r="K34" s="8" t="str">
        <f ca="1">IF(C34="","",RTD("cqg.rtd", ,"ContractData",C34, "Open",, "T"))</f>
        <v/>
      </c>
      <c r="L34" s="8" t="str">
        <f ca="1">IF(C34="","",RTD("cqg.rtd", ,"ContractData",C34, "High",, "T"))</f>
        <v/>
      </c>
      <c r="M34" s="8" t="str">
        <f ca="1">IF(C34="","",RTD("cqg.rtd", ,"ContractData",C34, "Low",, "T"))</f>
        <v/>
      </c>
      <c r="O34" s="24"/>
      <c r="P34" s="21" t="str">
        <f>"20"&amp;'NGE Data'!S7</f>
        <v>2030</v>
      </c>
      <c r="Q34" s="19" t="str">
        <f ca="1">IFERROR('NGE Data'!U7,"")</f>
        <v>NGEQ30</v>
      </c>
      <c r="R34" s="37" t="str">
        <f ca="1">IF(Q34="","",RTD("cqg.rtd", ,"ContractData",Q34, "LongDescription",, "T"))</f>
        <v>Natural Gas (Globex), Aug 30</v>
      </c>
      <c r="S34" s="37"/>
      <c r="T34" s="37"/>
      <c r="U34" s="17" t="str">
        <f ca="1">IF(Q34="","",RTD("cqg.rtd",,"ContractData",Q34,"T_Settlement",,"T"))</f>
        <v/>
      </c>
      <c r="V34" s="18" t="str">
        <f ca="1">IF(U34="","",'NGE Data'!T7)</f>
        <v/>
      </c>
      <c r="W34" s="15">
        <f ca="1">IF(Q34="","",RTD("cqg.rtd", ,"ContractData",Q34, "LastTrade",, "T"))</f>
        <v>3.456</v>
      </c>
      <c r="X34" s="15" t="str">
        <f ca="1">IF(Q34="","",RTD("cqg.rtd", ,"ContractData",Q34, "NetLastTrade",, "T"))</f>
        <v/>
      </c>
      <c r="Y34" s="15" t="str">
        <f ca="1">IF(Q34="","",RTD("cqg.rtd", ,"ContractData",Q34, "Open",, "T"))</f>
        <v/>
      </c>
      <c r="Z34" s="15" t="str">
        <f ca="1">IF(Q34="","",RTD("cqg.rtd", ,"ContractData",Q34, "High",, "T"))</f>
        <v/>
      </c>
      <c r="AA34" s="15" t="str">
        <f ca="1">IF(Q34="","",RTD("cqg.rtd", ,"ContractData",Q34, "Low",, "T"))</f>
        <v/>
      </c>
    </row>
    <row r="35" spans="1:27" ht="16.5" customHeight="1" x14ac:dyDescent="0.3">
      <c r="A35" s="24"/>
      <c r="B35" s="7" t="str">
        <f>"20"&amp;'QO Data'!S9</f>
        <v>2032</v>
      </c>
      <c r="C35" s="7" t="str">
        <f ca="1">IFERROR('QO Data'!U9,"")</f>
        <v/>
      </c>
      <c r="D35" s="22" t="str">
        <f ca="1">IF(C35="","",RTD("cqg.rtd", ,"ContractData",C35, "LongDescription",, "T"))</f>
        <v/>
      </c>
      <c r="E35" s="22"/>
      <c r="F35" s="22"/>
      <c r="G35" s="8" t="str">
        <f ca="1">IF(C35="","",RTD("cqg.rtd",,"ContractData",C35,"T_Settlement",,"T"))</f>
        <v/>
      </c>
      <c r="H35" s="7" t="str">
        <f ca="1">IF(G35="","",'QO Data'!T9)</f>
        <v/>
      </c>
      <c r="I35" s="8" t="str">
        <f ca="1">IF(C35="","",RTD("cqg.rtd", ,"ContractData",C35, "LastTrade",, "T"))</f>
        <v/>
      </c>
      <c r="J35" s="8" t="str">
        <f ca="1">IF(C35="","",RTD("cqg.rtd", ,"ContractData",C35, "NetLastTrade",, "T"))</f>
        <v/>
      </c>
      <c r="K35" s="8" t="str">
        <f ca="1">IF(C35="","",RTD("cqg.rtd", ,"ContractData",C35, "Open",, "T"))</f>
        <v/>
      </c>
      <c r="L35" s="8" t="str">
        <f ca="1">IF(C35="","",RTD("cqg.rtd", ,"ContractData",C35, "High",, "T"))</f>
        <v/>
      </c>
      <c r="M35" s="8" t="str">
        <f ca="1">IF(C35="","",RTD("cqg.rtd", ,"ContractData",C35, "Low",, "T"))</f>
        <v/>
      </c>
      <c r="O35" s="24"/>
      <c r="P35" s="21" t="str">
        <f>"20"&amp;'NGE Data'!S8</f>
        <v>2031</v>
      </c>
      <c r="Q35" s="19" t="str">
        <f ca="1">IFERROR('NGE Data'!U8,"")</f>
        <v>NGEK31</v>
      </c>
      <c r="R35" s="37" t="str">
        <f ca="1">IF(Q35="","",RTD("cqg.rtd", ,"ContractData",Q35, "LongDescription",, "T"))</f>
        <v>Natural Gas (Globex), May 31</v>
      </c>
      <c r="S35" s="37"/>
      <c r="T35" s="37"/>
      <c r="U35" s="17" t="str">
        <f ca="1">IF(Q35="","",RTD("cqg.rtd",,"ContractData",Q35,"T_Settlement",,"T"))</f>
        <v/>
      </c>
      <c r="V35" s="18" t="str">
        <f ca="1">IF(U35="","",'NGE Data'!T8)</f>
        <v/>
      </c>
      <c r="W35" s="15">
        <f ca="1">IF(Q35="","",RTD("cqg.rtd", ,"ContractData",Q35, "LastTrade",, "T"))</f>
        <v>3.0430000000000001</v>
      </c>
      <c r="X35" s="15" t="str">
        <f ca="1">IF(Q35="","",RTD("cqg.rtd", ,"ContractData",Q35, "NetLastTrade",, "T"))</f>
        <v/>
      </c>
      <c r="Y35" s="15" t="str">
        <f ca="1">IF(Q35="","",RTD("cqg.rtd", ,"ContractData",Q35, "Open",, "T"))</f>
        <v/>
      </c>
      <c r="Z35" s="15" t="str">
        <f ca="1">IF(Q35="","",RTD("cqg.rtd", ,"ContractData",Q35, "High",, "T"))</f>
        <v/>
      </c>
      <c r="AA35" s="15" t="str">
        <f ca="1">IF(Q35="","",RTD("cqg.rtd", ,"ContractData",Q35, "Low",, "T"))</f>
        <v/>
      </c>
    </row>
    <row r="36" spans="1:27" ht="16.5" customHeight="1" x14ac:dyDescent="0.3">
      <c r="A36" s="25"/>
      <c r="B36" s="7" t="str">
        <f>"20"&amp;'QO Data'!S10</f>
        <v>2033</v>
      </c>
      <c r="C36" s="7" t="str">
        <f ca="1">IFERROR('QO Data'!U10,"")</f>
        <v/>
      </c>
      <c r="D36" s="22" t="str">
        <f ca="1">IF(C36="","",RTD("cqg.rtd", ,"ContractData",C36, "LongDescription",, "T"))</f>
        <v/>
      </c>
      <c r="E36" s="22"/>
      <c r="F36" s="22"/>
      <c r="G36" s="8" t="str">
        <f ca="1">IF(C36="","",RTD("cqg.rtd",,"ContractData",C36,"T_Settlement",,"T"))</f>
        <v/>
      </c>
      <c r="H36" s="7" t="str">
        <f ca="1">IF(G36="","",'QO Data'!T10)</f>
        <v/>
      </c>
      <c r="I36" s="8" t="str">
        <f ca="1">IF(C36="","",RTD("cqg.rtd", ,"ContractData",C36, "LastTrade",, "T"))</f>
        <v/>
      </c>
      <c r="J36" s="8" t="str">
        <f ca="1">IF(C36="","",RTD("cqg.rtd", ,"ContractData",C36, "NetLastTrade",, "T"))</f>
        <v/>
      </c>
      <c r="K36" s="8" t="str">
        <f ca="1">IF(C36="","",RTD("cqg.rtd", ,"ContractData",C36, "Open",, "T"))</f>
        <v/>
      </c>
      <c r="L36" s="8" t="str">
        <f ca="1">IF(C36="","",RTD("cqg.rtd", ,"ContractData",C36, "High",, "T"))</f>
        <v/>
      </c>
      <c r="M36" s="8" t="str">
        <f ca="1">IF(C36="","",RTD("cqg.rtd", ,"ContractData",C36, "Low",, "T"))</f>
        <v/>
      </c>
      <c r="O36" s="24"/>
      <c r="P36" s="21" t="str">
        <f>"20"&amp;'NGE Data'!S9</f>
        <v>2032</v>
      </c>
      <c r="Q36" s="19" t="str">
        <f ca="1">IFERROR('NGE Data'!U9,"")</f>
        <v/>
      </c>
      <c r="R36" s="37" t="str">
        <f ca="1">IF(Q36="","",RTD("cqg.rtd", ,"ContractData",Q36, "LongDescription",, "T"))</f>
        <v/>
      </c>
      <c r="S36" s="37"/>
      <c r="T36" s="37"/>
      <c r="U36" s="17" t="str">
        <f ca="1">IF(Q36="","",RTD("cqg.rtd",,"ContractData",Q36,"T_Settlement",,"T"))</f>
        <v/>
      </c>
      <c r="V36" s="18" t="str">
        <f ca="1">IF(U36="","",'NGE Data'!T9)</f>
        <v/>
      </c>
      <c r="W36" s="15" t="str">
        <f ca="1">IF(Q36="","",RTD("cqg.rtd", ,"ContractData",Q36, "LastTrade",, "T"))</f>
        <v/>
      </c>
      <c r="X36" s="15" t="str">
        <f ca="1">IF(Q36="","",RTD("cqg.rtd", ,"ContractData",Q36, "NetLastTrade",, "T"))</f>
        <v/>
      </c>
      <c r="Y36" s="15" t="str">
        <f ca="1">IF(Q36="","",RTD("cqg.rtd", ,"ContractData",Q36, "Open",, "T"))</f>
        <v/>
      </c>
      <c r="Z36" s="15" t="str">
        <f ca="1">IF(Q36="","",RTD("cqg.rtd", ,"ContractData",Q36, "High",, "T"))</f>
        <v/>
      </c>
      <c r="AA36" s="15" t="str">
        <f ca="1">IF(Q36="","",RTD("cqg.rtd", ,"ContractData",Q36, "Low",, "T"))</f>
        <v/>
      </c>
    </row>
    <row r="37" spans="1:27" ht="16.5" customHeight="1" x14ac:dyDescent="0.3">
      <c r="B37" s="10" t="s">
        <v>0</v>
      </c>
      <c r="C37" s="10" t="s">
        <v>1</v>
      </c>
      <c r="D37" s="33" t="s">
        <v>11</v>
      </c>
      <c r="E37" s="22"/>
      <c r="F37" s="22"/>
      <c r="G37" s="10" t="s">
        <v>12</v>
      </c>
      <c r="H37" s="10" t="s">
        <v>2</v>
      </c>
      <c r="I37" s="10" t="s">
        <v>4</v>
      </c>
      <c r="J37" s="10" t="s">
        <v>5</v>
      </c>
      <c r="K37" s="10" t="s">
        <v>13</v>
      </c>
      <c r="L37" s="10" t="s">
        <v>15</v>
      </c>
      <c r="M37" s="10" t="s">
        <v>14</v>
      </c>
      <c r="O37" s="24"/>
      <c r="P37" s="21" t="str">
        <f>"20"&amp;'NGE Data'!S10</f>
        <v>2033</v>
      </c>
      <c r="Q37" s="19" t="str">
        <f ca="1">IFERROR('NGE Data'!U10,"")</f>
        <v/>
      </c>
      <c r="R37" s="37" t="str">
        <f ca="1">IF(Q37="","",RTD("cqg.rtd", ,"ContractData",Q37, "LongDescription",, "T"))</f>
        <v/>
      </c>
      <c r="S37" s="37"/>
      <c r="T37" s="37"/>
      <c r="U37" s="17" t="str">
        <f ca="1">IF(Q37="","",RTD("cqg.rtd",,"ContractData",Q37,"T_Settlement",,"T"))</f>
        <v/>
      </c>
      <c r="V37" s="18" t="str">
        <f ca="1">IF(U37="","",'NGE Data'!T10)</f>
        <v/>
      </c>
      <c r="W37" s="15" t="str">
        <f ca="1">IF(Q37="","",RTD("cqg.rtd", ,"ContractData",Q37, "LastTrade",, "T"))</f>
        <v/>
      </c>
      <c r="X37" s="15" t="str">
        <f ca="1">IF(Q37="","",RTD("cqg.rtd", ,"ContractData",Q37, "NetLastTrade",, "T"))</f>
        <v/>
      </c>
      <c r="Y37" s="15" t="str">
        <f ca="1">IF(Q37="","",RTD("cqg.rtd", ,"ContractData",Q37, "Open",, "T"))</f>
        <v/>
      </c>
      <c r="Z37" s="15" t="str">
        <f ca="1">IF(Q37="","",RTD("cqg.rtd", ,"ContractData",Q37, "High",, "T"))</f>
        <v/>
      </c>
      <c r="AA37" s="15" t="str">
        <f ca="1">IF(Q37="","",RTD("cqg.rtd", ,"ContractData",Q37, "Low",, "T"))</f>
        <v/>
      </c>
    </row>
    <row r="38" spans="1:27" ht="16.5" customHeight="1" x14ac:dyDescent="0.3">
      <c r="A38" s="23" t="s">
        <v>16</v>
      </c>
      <c r="B38" s="7" t="str">
        <f>"20"&amp;'QO Data'!W3</f>
        <v>2026</v>
      </c>
      <c r="C38" s="7" t="str">
        <f ca="1">IFERROR('QO Data'!Y3,"")</f>
        <v>QOZ26</v>
      </c>
      <c r="D38" s="22" t="str">
        <f ca="1">IF(C38="","",RTD("cqg.rtd", ,"ContractData",C38, "LongDescription",, "T"))</f>
        <v>ICE Brent Crude, Dec 26</v>
      </c>
      <c r="E38" s="22"/>
      <c r="F38" s="22"/>
      <c r="G38" s="8" t="str">
        <f ca="1">IF(C38="","",RTD("cqg.rtd",,"ContractData",C38,"T_Settlement",,"T"))</f>
        <v/>
      </c>
      <c r="H38" s="8" t="str">
        <f ca="1">IF(G38="","",'QO Data'!X3)</f>
        <v/>
      </c>
      <c r="I38" s="8">
        <f ca="1">IF(C38="","",RTD("cqg.rtd", ,"ContractData",C38, "LastTrade",, "T"))</f>
        <v>81.16</v>
      </c>
      <c r="J38" s="8">
        <f ca="1">IF(C38="","",RTD("cqg.rtd", ,"ContractData",C38, "NetLastTrade",, "T"))</f>
        <v>2.7099999999999937</v>
      </c>
      <c r="K38" s="8">
        <f ca="1">IF(C38="","",RTD("cqg.rtd", ,"ContractData",C38, "Open",, "T"))</f>
        <v>80.5</v>
      </c>
      <c r="L38" s="8">
        <f ca="1">IF(C38="","",RTD("cqg.rtd", ,"ContractData",C38, "High",, "T"))</f>
        <v>81.820000000000007</v>
      </c>
      <c r="M38" s="8">
        <f ca="1">IF(C38="","",RTD("cqg.rtd", ,"ContractData",C38, "Low",, "T"))</f>
        <v>79.989999999999995</v>
      </c>
      <c r="O38" s="24"/>
      <c r="P38" s="21" t="str">
        <f>"20"&amp;'NGE Data'!S11</f>
        <v>2034</v>
      </c>
      <c r="Q38" s="19" t="str">
        <f ca="1">IFERROR('NGE Data'!U11,"")</f>
        <v/>
      </c>
      <c r="R38" s="37" t="str">
        <f ca="1">IF(Q38="","",RTD("cqg.rtd", ,"ContractData",Q38, "LongDescription",, "T"))</f>
        <v/>
      </c>
      <c r="S38" s="37"/>
      <c r="T38" s="37"/>
      <c r="U38" s="17" t="str">
        <f ca="1">IF(Q38="","",RTD("cqg.rtd",,"ContractData",Q38,"T_Settlement",,"T"))</f>
        <v/>
      </c>
      <c r="V38" s="18" t="str">
        <f ca="1">IF(U38="","",'NGE Data'!T11)</f>
        <v/>
      </c>
      <c r="W38" s="15" t="str">
        <f ca="1">IF(Q38="","",RTD("cqg.rtd", ,"ContractData",Q38, "LastTrade",, "T"))</f>
        <v/>
      </c>
      <c r="X38" s="15" t="str">
        <f ca="1">IF(Q38="","",RTD("cqg.rtd", ,"ContractData",Q38, "NetLastTrade",, "T"))</f>
        <v/>
      </c>
      <c r="Y38" s="15" t="str">
        <f ca="1">IF(Q38="","",RTD("cqg.rtd", ,"ContractData",Q38, "Open",, "T"))</f>
        <v/>
      </c>
      <c r="Z38" s="15" t="str">
        <f ca="1">IF(Q38="","",RTD("cqg.rtd", ,"ContractData",Q38, "High",, "T"))</f>
        <v/>
      </c>
      <c r="AA38" s="15" t="str">
        <f ca="1">IF(Q38="","",RTD("cqg.rtd", ,"ContractData",Q38, "Low",, "T"))</f>
        <v/>
      </c>
    </row>
    <row r="39" spans="1:27" ht="16.5" customHeight="1" x14ac:dyDescent="0.3">
      <c r="A39" s="24"/>
      <c r="B39" s="7" t="str">
        <f>"20"&amp;'QO Data'!W4</f>
        <v>2027</v>
      </c>
      <c r="C39" s="7" t="str">
        <f ca="1">IFERROR('QO Data'!Y4,"")</f>
        <v>QOV27</v>
      </c>
      <c r="D39" s="22" t="str">
        <f ca="1">IF(C39="","",RTD("cqg.rtd", ,"ContractData",C39, "LongDescription",, "T"))</f>
        <v>ICE Brent Crude, Oct 27</v>
      </c>
      <c r="E39" s="22"/>
      <c r="F39" s="22"/>
      <c r="G39" s="8" t="str">
        <f ca="1">IF(C39="","",RTD("cqg.rtd",,"ContractData",C39,"T_Settlement",,"T"))</f>
        <v/>
      </c>
      <c r="H39" s="8" t="str">
        <f ca="1">IF(G39="","",'QO Data'!X4)</f>
        <v/>
      </c>
      <c r="I39" s="8">
        <f ca="1">IF(C39="","",RTD("cqg.rtd", ,"ContractData",C39, "LastTrade",, "T"))</f>
        <v>73.8</v>
      </c>
      <c r="J39" s="8">
        <f ca="1">IF(C39="","",RTD("cqg.rtd", ,"ContractData",C39, "NetLastTrade",, "T"))</f>
        <v>-0.26000000000000512</v>
      </c>
      <c r="K39" s="8" t="str">
        <f ca="1">IF(C39="","",RTD("cqg.rtd", ,"ContractData",C39, "Open",, "T"))</f>
        <v/>
      </c>
      <c r="L39" s="8" t="str">
        <f ca="1">IF(C39="","",RTD("cqg.rtd", ,"ContractData",C39, "High",, "T"))</f>
        <v/>
      </c>
      <c r="M39" s="8" t="str">
        <f ca="1">IF(C39="","",RTD("cqg.rtd", ,"ContractData",C39, "Low",, "T"))</f>
        <v/>
      </c>
      <c r="O39" s="24"/>
      <c r="P39" s="21" t="str">
        <f>"20"&amp;'NGE Data'!S12</f>
        <v>2035</v>
      </c>
      <c r="Q39" s="19" t="str">
        <f ca="1">IFERROR('NGE Data'!U12,"")</f>
        <v/>
      </c>
      <c r="R39" s="37" t="str">
        <f ca="1">IF(Q39="","",RTD("cqg.rtd", ,"ContractData",Q39, "LongDescription",, "T"))</f>
        <v/>
      </c>
      <c r="S39" s="37"/>
      <c r="T39" s="37"/>
      <c r="U39" s="17" t="str">
        <f ca="1">IF(Q39="","",RTD("cqg.rtd",,"ContractData",Q39,"T_Settlement",,"T"))</f>
        <v/>
      </c>
      <c r="V39" s="18" t="str">
        <f ca="1">IF(U39="","",'NGE Data'!T12)</f>
        <v/>
      </c>
      <c r="W39" s="15" t="str">
        <f ca="1">IF(Q39="","",RTD("cqg.rtd", ,"ContractData",Q39, "LastTrade",, "T"))</f>
        <v/>
      </c>
      <c r="X39" s="15" t="str">
        <f ca="1">IF(Q39="","",RTD("cqg.rtd", ,"ContractData",Q39, "NetLastTrade",, "T"))</f>
        <v/>
      </c>
      <c r="Y39" s="15" t="str">
        <f ca="1">IF(Q39="","",RTD("cqg.rtd", ,"ContractData",Q39, "Open",, "T"))</f>
        <v/>
      </c>
      <c r="Z39" s="15" t="str">
        <f ca="1">IF(Q39="","",RTD("cqg.rtd", ,"ContractData",Q39, "High",, "T"))</f>
        <v/>
      </c>
      <c r="AA39" s="15" t="str">
        <f ca="1">IF(Q39="","",RTD("cqg.rtd", ,"ContractData",Q39, "Low",, "T"))</f>
        <v/>
      </c>
    </row>
    <row r="40" spans="1:27" ht="16.5" customHeight="1" x14ac:dyDescent="0.3">
      <c r="A40" s="24"/>
      <c r="B40" s="7" t="str">
        <f>"20"&amp;'QO Data'!W5</f>
        <v>2028</v>
      </c>
      <c r="C40" s="7" t="str">
        <f ca="1">IFERROR('QO Data'!Y5,"")</f>
        <v>QOG28</v>
      </c>
      <c r="D40" s="22" t="str">
        <f ca="1">IF(C40="","",RTD("cqg.rtd", ,"ContractData",C40, "LongDescription",, "T"))</f>
        <v>ICE Brent Crude, Feb 28</v>
      </c>
      <c r="E40" s="22"/>
      <c r="F40" s="22"/>
      <c r="G40" s="8" t="str">
        <f ca="1">IF(C40="","",RTD("cqg.rtd",,"ContractData",C40,"T_Settlement",,"T"))</f>
        <v/>
      </c>
      <c r="H40" s="8" t="str">
        <f ca="1">IF(G40="","",'QO Data'!X5)</f>
        <v/>
      </c>
      <c r="I40" s="8">
        <f ca="1">IF(C40="","",RTD("cqg.rtd", ,"ContractData",C40, "LastTrade",, "T"))</f>
        <v>73</v>
      </c>
      <c r="J40" s="8">
        <f ca="1">IF(C40="","",RTD("cqg.rtd", ,"ContractData",C40, "NetLastTrade",, "T"))</f>
        <v>-0.29999999999999716</v>
      </c>
      <c r="K40" s="8" t="str">
        <f ca="1">IF(C40="","",RTD("cqg.rtd", ,"ContractData",C40, "Open",, "T"))</f>
        <v/>
      </c>
      <c r="L40" s="8" t="str">
        <f ca="1">IF(C40="","",RTD("cqg.rtd", ,"ContractData",C40, "High",, "T"))</f>
        <v/>
      </c>
      <c r="M40" s="8" t="str">
        <f ca="1">IF(C40="","",RTD("cqg.rtd", ,"ContractData",C40, "Low",, "T"))</f>
        <v/>
      </c>
      <c r="O40" s="24"/>
      <c r="P40" s="21" t="str">
        <f>"20"&amp;'NGE Data'!S13</f>
        <v>2036</v>
      </c>
      <c r="Q40" s="19" t="str">
        <f ca="1">IFERROR('NGE Data'!U13,"")</f>
        <v/>
      </c>
      <c r="R40" s="37" t="str">
        <f ca="1">IF(Q40="","",RTD("cqg.rtd", ,"ContractData",Q40, "LongDescription",, "T"))</f>
        <v/>
      </c>
      <c r="S40" s="37"/>
      <c r="T40" s="37"/>
      <c r="U40" s="17" t="str">
        <f ca="1">IF(Q40="","",RTD("cqg.rtd",,"ContractData",Q40,"T_Settlement",,"T"))</f>
        <v/>
      </c>
      <c r="V40" s="18" t="str">
        <f ca="1">IF(U40="","",'NGE Data'!T13)</f>
        <v/>
      </c>
      <c r="W40" s="15" t="str">
        <f ca="1">IF(Q40="","",RTD("cqg.rtd", ,"ContractData",Q40, "LastTrade",, "T"))</f>
        <v/>
      </c>
      <c r="X40" s="15" t="str">
        <f ca="1">IF(Q40="","",RTD("cqg.rtd", ,"ContractData",Q40, "NetLastTrade",, "T"))</f>
        <v/>
      </c>
      <c r="Y40" s="15" t="str">
        <f ca="1">IF(Q40="","",RTD("cqg.rtd", ,"ContractData",Q40, "Open",, "T"))</f>
        <v/>
      </c>
      <c r="Z40" s="15" t="str">
        <f ca="1">IF(Q40="","",RTD("cqg.rtd", ,"ContractData",Q40, "High",, "T"))</f>
        <v/>
      </c>
      <c r="AA40" s="15" t="str">
        <f ca="1">IF(Q40="","",RTD("cqg.rtd", ,"ContractData",Q40, "Low",, "T"))</f>
        <v/>
      </c>
    </row>
    <row r="41" spans="1:27" ht="16.5" customHeight="1" x14ac:dyDescent="0.3">
      <c r="A41" s="24"/>
      <c r="B41" s="7" t="str">
        <f>"20"&amp;'QO Data'!W6</f>
        <v>2029</v>
      </c>
      <c r="C41" s="7" t="str">
        <f ca="1">IFERROR('QO Data'!Y6,"")</f>
        <v>QOZ29</v>
      </c>
      <c r="D41" s="22" t="str">
        <f ca="1">IF(C41="","",RTD("cqg.rtd", ,"ContractData",C41, "LongDescription",, "T"))</f>
        <v>ICE Brent Crude, Dec 29</v>
      </c>
      <c r="E41" s="22"/>
      <c r="F41" s="22"/>
      <c r="G41" s="8" t="str">
        <f ca="1">IF(C41="","",RTD("cqg.rtd",,"ContractData",C41,"T_Settlement",,"T"))</f>
        <v/>
      </c>
      <c r="H41" s="8" t="str">
        <f ca="1">IF(G41="","",'QO Data'!X6)</f>
        <v/>
      </c>
      <c r="I41" s="8">
        <f ca="1">IF(C41="","",RTD("cqg.rtd", ,"ContractData",C41, "LastTrade",, "T"))</f>
        <v>72.44</v>
      </c>
      <c r="J41" s="8">
        <f ca="1">IF(C41="","",RTD("cqg.rtd", ,"ContractData",C41, "NetLastTrade",, "T"))</f>
        <v>1.4399999999999977</v>
      </c>
      <c r="K41" s="8">
        <f ca="1">IF(C41="","",RTD("cqg.rtd", ,"ContractData",C41, "Open",, "T"))</f>
        <v>72.12</v>
      </c>
      <c r="L41" s="8">
        <f ca="1">IF(C41="","",RTD("cqg.rtd", ,"ContractData",C41, "High",, "T"))</f>
        <v>72.64</v>
      </c>
      <c r="M41" s="8">
        <f ca="1">IF(C41="","",RTD("cqg.rtd", ,"ContractData",C41, "Low",, "T"))</f>
        <v>71.460000000000008</v>
      </c>
      <c r="O41" s="24"/>
      <c r="P41" s="21" t="str">
        <f>"20"&amp;'NGE Data'!S14</f>
        <v>2037</v>
      </c>
      <c r="Q41" s="19" t="str">
        <f ca="1">IFERROR('NGE Data'!U14,"")</f>
        <v/>
      </c>
      <c r="R41" s="37" t="str">
        <f ca="1">IF(Q41="","",RTD("cqg.rtd", ,"ContractData",Q41, "LongDescription",, "T"))</f>
        <v/>
      </c>
      <c r="S41" s="37"/>
      <c r="T41" s="37"/>
      <c r="U41" s="17" t="str">
        <f ca="1">IF(Q41="","",RTD("cqg.rtd",,"ContractData",Q41,"T_Settlement",,"T"))</f>
        <v/>
      </c>
      <c r="V41" s="18" t="str">
        <f ca="1">IF(U41="","",'NGE Data'!T14)</f>
        <v/>
      </c>
      <c r="W41" s="15" t="str">
        <f ca="1">IF(Q41="","",RTD("cqg.rtd", ,"ContractData",Q41, "LastTrade",, "T"))</f>
        <v/>
      </c>
      <c r="X41" s="15" t="str">
        <f ca="1">IF(Q41="","",RTD("cqg.rtd", ,"ContractData",Q41, "NetLastTrade",, "T"))</f>
        <v/>
      </c>
      <c r="Y41" s="15" t="str">
        <f ca="1">IF(Q41="","",RTD("cqg.rtd", ,"ContractData",Q41, "Open",, "T"))</f>
        <v/>
      </c>
      <c r="Z41" s="15" t="str">
        <f ca="1">IF(Q41="","",RTD("cqg.rtd", ,"ContractData",Q41, "High",, "T"))</f>
        <v/>
      </c>
      <c r="AA41" s="15" t="str">
        <f ca="1">IF(Q41="","",RTD("cqg.rtd", ,"ContractData",Q41, "Low",, "T"))</f>
        <v/>
      </c>
    </row>
    <row r="42" spans="1:27" ht="16.5" customHeight="1" x14ac:dyDescent="0.3">
      <c r="A42" s="24"/>
      <c r="B42" s="7" t="str">
        <f>"20"&amp;'QO Data'!W7</f>
        <v>2030</v>
      </c>
      <c r="C42" s="7" t="str">
        <f ca="1">IFERROR('QO Data'!Y7,"")</f>
        <v>QOM30</v>
      </c>
      <c r="D42" s="22" t="str">
        <f ca="1">IF(C42="","",RTD("cqg.rtd", ,"ContractData",C42, "LongDescription",, "T"))</f>
        <v>ICE Brent Crude, Jun 30</v>
      </c>
      <c r="E42" s="22"/>
      <c r="F42" s="22"/>
      <c r="G42" s="8" t="str">
        <f ca="1">IF(C42="","",RTD("cqg.rtd",,"ContractData",C42,"T_Settlement",,"T"))</f>
        <v/>
      </c>
      <c r="H42" s="8" t="str">
        <f ca="1">IF(G42="","",'QO Data'!X7)</f>
        <v/>
      </c>
      <c r="I42" s="8">
        <f ca="1">IF(C42="","",RTD("cqg.rtd", ,"ContractData",C42, "LastTrade",, "T"))</f>
        <v>71.91</v>
      </c>
      <c r="J42" s="8">
        <f ca="1">IF(C42="","",RTD("cqg.rtd", ,"ContractData",C42, "NetLastTrade",, "T"))</f>
        <v>1.3299999999999983</v>
      </c>
      <c r="K42" s="8" t="str">
        <f ca="1">IF(C42="","",RTD("cqg.rtd", ,"ContractData",C42, "Open",, "T"))</f>
        <v/>
      </c>
      <c r="L42" s="8" t="str">
        <f ca="1">IF(C42="","",RTD("cqg.rtd", ,"ContractData",C42, "High",, "T"))</f>
        <v/>
      </c>
      <c r="M42" s="8" t="str">
        <f ca="1">IF(C42="","",RTD("cqg.rtd", ,"ContractData",C42, "Low",, "T"))</f>
        <v/>
      </c>
      <c r="O42" s="25"/>
      <c r="P42" s="21" t="str">
        <f>"20"&amp;'NGE Data'!S15</f>
        <v>2038</v>
      </c>
      <c r="Q42" s="19" t="str">
        <f ca="1">IFERROR('NGE Data'!U15,"")</f>
        <v/>
      </c>
      <c r="R42" s="37" t="str">
        <f ca="1">IF(Q42="","",RTD("cqg.rtd", ,"ContractData",Q42, "LongDescription",, "T"))</f>
        <v/>
      </c>
      <c r="S42" s="37"/>
      <c r="T42" s="37"/>
      <c r="U42" s="17" t="str">
        <f ca="1">IF(Q42="","",RTD("cqg.rtd",,"ContractData",Q42,"T_Settlement",,"T"))</f>
        <v/>
      </c>
      <c r="V42" s="18" t="str">
        <f ca="1">IF(U42="","",'NGE Data'!T15)</f>
        <v/>
      </c>
      <c r="W42" s="15" t="str">
        <f ca="1">IF(Q42="","",RTD("cqg.rtd", ,"ContractData",Q42, "LastTrade",, "T"))</f>
        <v/>
      </c>
      <c r="X42" s="15" t="str">
        <f ca="1">IF(Q42="","",RTD("cqg.rtd", ,"ContractData",Q42, "NetLastTrade",, "T"))</f>
        <v/>
      </c>
      <c r="Y42" s="15" t="str">
        <f ca="1">IF(Q42="","",RTD("cqg.rtd", ,"ContractData",Q42, "Open",, "T"))</f>
        <v/>
      </c>
      <c r="Z42" s="15" t="str">
        <f ca="1">IF(Q42="","",RTD("cqg.rtd", ,"ContractData",Q42, "High",, "T"))</f>
        <v/>
      </c>
      <c r="AA42" s="15" t="str">
        <f ca="1">IF(Q42="","",RTD("cqg.rtd", ,"ContractData",Q42, "Low",, "T"))</f>
        <v/>
      </c>
    </row>
    <row r="43" spans="1:27" ht="16.5" customHeight="1" x14ac:dyDescent="0.3">
      <c r="A43" s="24"/>
      <c r="B43" s="7" t="str">
        <f>"20"&amp;'QO Data'!W8</f>
        <v>2031</v>
      </c>
      <c r="C43" s="7" t="str">
        <f ca="1">IFERROR('QO Data'!Y8,"")</f>
        <v>QOZ31</v>
      </c>
      <c r="D43" s="22" t="str">
        <f ca="1">IF(C43="","",RTD("cqg.rtd", ,"ContractData",C43, "LongDescription",, "T"))</f>
        <v>ICE Brent Crude, Dec 31</v>
      </c>
      <c r="E43" s="22"/>
      <c r="F43" s="22"/>
      <c r="G43" s="8" t="str">
        <f ca="1">IF(C43="","",RTD("cqg.rtd",,"ContractData",C43,"T_Settlement",,"T"))</f>
        <v/>
      </c>
      <c r="H43" s="8" t="str">
        <f ca="1">IF(G43="","",'QO Data'!X8)</f>
        <v/>
      </c>
      <c r="I43" s="8">
        <f ca="1">IF(C43="","",RTD("cqg.rtd", ,"ContractData",C43, "LastTrade",, "T"))</f>
        <v>69.33</v>
      </c>
      <c r="J43" s="8">
        <f ca="1">IF(C43="","",RTD("cqg.rtd", ,"ContractData",C43, "NetLastTrade",, "T"))</f>
        <v>0.34999999999999432</v>
      </c>
      <c r="K43" s="8" t="str">
        <f ca="1">IF(C43="","",RTD("cqg.rtd", ,"ContractData",C43, "Open",, "T"))</f>
        <v/>
      </c>
      <c r="L43" s="8" t="str">
        <f ca="1">IF(C43="","",RTD("cqg.rtd", ,"ContractData",C43, "High",, "T"))</f>
        <v/>
      </c>
      <c r="M43" s="8" t="str">
        <f ca="1">IF(C43="","",RTD("cqg.rtd", ,"ContractData",C43, "Low",, "T"))</f>
        <v/>
      </c>
      <c r="P43" s="9"/>
    </row>
    <row r="44" spans="1:27" ht="16.5" customHeight="1" x14ac:dyDescent="0.3">
      <c r="A44" s="24"/>
      <c r="B44" s="7" t="str">
        <f>"20"&amp;'QO Data'!W9</f>
        <v>2032</v>
      </c>
      <c r="C44" s="7" t="str">
        <f ca="1">IFERROR('QO Data'!Y9,"")</f>
        <v/>
      </c>
      <c r="D44" s="22" t="str">
        <f ca="1">IF(C44="","",RTD("cqg.rtd", ,"ContractData",C44, "LongDescription",, "T"))</f>
        <v/>
      </c>
      <c r="E44" s="22"/>
      <c r="F44" s="22"/>
      <c r="G44" s="8" t="str">
        <f ca="1">IF(C44="","",RTD("cqg.rtd",,"ContractData",C44,"T_Settlement",,"T"))</f>
        <v/>
      </c>
      <c r="H44" s="8" t="str">
        <f ca="1">IF(G44="","",'QO Data'!X9)</f>
        <v/>
      </c>
      <c r="I44" s="8" t="str">
        <f ca="1">IF(C44="","",RTD("cqg.rtd", ,"ContractData",C44, "LastTrade",, "T"))</f>
        <v/>
      </c>
      <c r="J44" s="8" t="str">
        <f ca="1">IF(C44="","",RTD("cqg.rtd", ,"ContractData",C44, "NetLastTrade",, "T"))</f>
        <v/>
      </c>
      <c r="K44" s="8" t="str">
        <f ca="1">IF(C44="","",RTD("cqg.rtd", ,"ContractData",C44, "Open",, "T"))</f>
        <v/>
      </c>
      <c r="L44" s="8" t="str">
        <f ca="1">IF(C44="","",RTD("cqg.rtd", ,"ContractData",C44, "High",, "T"))</f>
        <v/>
      </c>
      <c r="M44" s="8" t="str">
        <f ca="1">IF(C44="","",RTD("cqg.rtd", ,"ContractData",C44, "Low",, "T"))</f>
        <v/>
      </c>
      <c r="P44" s="6" t="s">
        <v>0</v>
      </c>
      <c r="Q44" s="6" t="s">
        <v>1</v>
      </c>
      <c r="R44" s="27" t="s">
        <v>11</v>
      </c>
      <c r="S44" s="28"/>
      <c r="T44" s="29"/>
      <c r="U44" s="6" t="s">
        <v>12</v>
      </c>
      <c r="V44" s="6" t="s">
        <v>2</v>
      </c>
      <c r="W44" s="6" t="s">
        <v>4</v>
      </c>
      <c r="X44" s="6" t="s">
        <v>5</v>
      </c>
      <c r="Y44" s="6" t="s">
        <v>13</v>
      </c>
      <c r="Z44" s="6" t="s">
        <v>15</v>
      </c>
      <c r="AA44" s="6" t="s">
        <v>14</v>
      </c>
    </row>
    <row r="45" spans="1:27" ht="16.5" customHeight="1" x14ac:dyDescent="0.3">
      <c r="A45" s="25"/>
      <c r="B45" s="7" t="str">
        <f>"20"&amp;'QO Data'!W10</f>
        <v>2033</v>
      </c>
      <c r="C45" s="7" t="str">
        <f ca="1">IFERROR('QO Data'!Y10,"")</f>
        <v/>
      </c>
      <c r="D45" s="22" t="str">
        <f ca="1">IF(C45="","",RTD("cqg.rtd", ,"ContractData",C45, "LongDescription",, "T"))</f>
        <v/>
      </c>
      <c r="E45" s="22"/>
      <c r="F45" s="22"/>
      <c r="G45" s="8" t="str">
        <f ca="1">IF(C45="","",RTD("cqg.rtd",,"ContractData",C45,"T_Settlement",,"T"))</f>
        <v/>
      </c>
      <c r="H45" s="8" t="str">
        <f ca="1">IF(G45="","",'QO Data'!X10)</f>
        <v/>
      </c>
      <c r="I45" s="8" t="str">
        <f ca="1">IF(C45="","",RTD("cqg.rtd", ,"ContractData",C45, "LastTrade",, "T"))</f>
        <v/>
      </c>
      <c r="J45" s="8" t="str">
        <f ca="1">IF(C45="","",RTD("cqg.rtd", ,"ContractData",C45, "NetLastTrade",, "T"))</f>
        <v/>
      </c>
      <c r="K45" s="8" t="str">
        <f ca="1">IF(C45="","",RTD("cqg.rtd", ,"ContractData",C45, "Open",, "T"))</f>
        <v/>
      </c>
      <c r="L45" s="8" t="str">
        <f ca="1">IF(C45="","",RTD("cqg.rtd", ,"ContractData",C45, "High",, "T"))</f>
        <v/>
      </c>
      <c r="M45" s="8" t="str">
        <f ca="1">IF(C45="","",RTD("cqg.rtd", ,"ContractData",C45, "Low",, "T"))</f>
        <v/>
      </c>
      <c r="O45" s="23" t="s">
        <v>16</v>
      </c>
      <c r="P45" s="7" t="str">
        <f>"20"&amp;'NGE Data'!W3</f>
        <v>2026</v>
      </c>
      <c r="Q45" s="7" t="str">
        <f ca="1">IFERROR('NGE Data'!Y3,"")</f>
        <v>NGEV26</v>
      </c>
      <c r="R45" s="37" t="str">
        <f ca="1">IF(Q45="","",RTD("cqg.rtd", ,"ContractData",Q45, "LongDescription",, "T"))</f>
        <v>Natural Gas (Globex), Oct 26</v>
      </c>
      <c r="S45" s="37"/>
      <c r="T45" s="37"/>
      <c r="U45" s="17" t="str">
        <f ca="1">IF(Q45="","",RTD("cqg.rtd",,"ContractData",Q45,"T_Settlement",,"T"))</f>
        <v/>
      </c>
      <c r="V45" s="11" t="str">
        <f ca="1">IF(U45="","",'NGE Data'!X3)</f>
        <v/>
      </c>
      <c r="W45" s="15">
        <f ca="1">IF(Q45="","",RTD("cqg.rtd", ,"ContractData",Q45, "LastTrade",, "T"))</f>
        <v>3.2560000000000002</v>
      </c>
      <c r="X45" s="15">
        <f ca="1">IF(Q45="","",RTD("cqg.rtd", ,"ContractData",Q45, "NetLastTrade",, "T"))</f>
        <v>2.7000000000000135E-2</v>
      </c>
      <c r="Y45" s="15">
        <f ca="1">IF(Q45="","",RTD("cqg.rtd", ,"ContractData",Q45, "Open",, "T"))</f>
        <v>3.2610000000000001</v>
      </c>
      <c r="Z45" s="15">
        <f ca="1">IF(Q45="","",RTD("cqg.rtd", ,"ContractData",Q45, "High",, "T"))</f>
        <v>3.2800000000000002</v>
      </c>
      <c r="AA45" s="15">
        <f ca="1">IF(Q45="","",RTD("cqg.rtd", ,"ContractData",Q45, "Low",, "T"))</f>
        <v>3.2520000000000002</v>
      </c>
    </row>
    <row r="46" spans="1:27" x14ac:dyDescent="0.3">
      <c r="C46" s="38">
        <f>MOD(RTD("cqg.rtd", ,"SystemInfo", "Linetime"),1)</f>
        <v>0.31828703704377403</v>
      </c>
      <c r="D46" s="38"/>
      <c r="O46" s="24"/>
      <c r="P46" s="7" t="str">
        <f>"20"&amp;'NGE Data'!W4</f>
        <v>2027</v>
      </c>
      <c r="Q46" s="7" t="str">
        <f ca="1">IFERROR('NGE Data'!Y4,"")</f>
        <v>NGEV27</v>
      </c>
      <c r="R46" s="37" t="str">
        <f ca="1">IF(Q46="","",RTD("cqg.rtd", ,"ContractData",Q46, "LongDescription",, "T"))</f>
        <v>Natural Gas (Globex), Oct 27</v>
      </c>
      <c r="S46" s="37"/>
      <c r="T46" s="37"/>
      <c r="U46" s="17" t="str">
        <f ca="1">IF(Q46="","",RTD("cqg.rtd",,"ContractData",Q46,"T_Settlement",,"T"))</f>
        <v/>
      </c>
      <c r="V46" s="11" t="str">
        <f ca="1">IF(U46="","",'NGE Data'!X4)</f>
        <v/>
      </c>
      <c r="W46" s="15">
        <f ca="1">IF(Q46="","",RTD("cqg.rtd", ,"ContractData",Q46, "LastTrade",, "T"))</f>
        <v>3.496</v>
      </c>
      <c r="X46" s="15">
        <f ca="1">IF(Q46="","",RTD("cqg.rtd", ,"ContractData",Q46, "NetLastTrade",, "T"))</f>
        <v>9.9999999999997868E-3</v>
      </c>
      <c r="Y46" s="15">
        <f ca="1">IF(Q46="","",RTD("cqg.rtd", ,"ContractData",Q46, "Open",, "T"))</f>
        <v>3.4990000000000001</v>
      </c>
      <c r="Z46" s="15">
        <f ca="1">IF(Q46="","",RTD("cqg.rtd", ,"ContractData",Q46, "High",, "T"))</f>
        <v>3.4990000000000001</v>
      </c>
      <c r="AA46" s="15">
        <f ca="1">IF(Q46="","",RTD("cqg.rtd", ,"ContractData",Q46, "Low",, "T"))</f>
        <v>3.488</v>
      </c>
    </row>
    <row r="47" spans="1:27" x14ac:dyDescent="0.3">
      <c r="C47" s="39"/>
      <c r="D47" s="39"/>
      <c r="O47" s="24"/>
      <c r="P47" s="7" t="str">
        <f>"20"&amp;'NGE Data'!W5</f>
        <v>2028</v>
      </c>
      <c r="Q47" s="7" t="str">
        <f ca="1">IFERROR('NGE Data'!Y5,"")</f>
        <v>NGEQ28</v>
      </c>
      <c r="R47" s="37" t="str">
        <f ca="1">IF(Q47="","",RTD("cqg.rtd", ,"ContractData",Q47, "LongDescription",, "T"))</f>
        <v>Natural Gas (Globex), Aug 28</v>
      </c>
      <c r="S47" s="37"/>
      <c r="T47" s="37"/>
      <c r="U47" s="17" t="str">
        <f ca="1">IF(Q47="","",RTD("cqg.rtd",,"ContractData",Q47,"T_Settlement",,"T"))</f>
        <v/>
      </c>
      <c r="V47" s="11" t="str">
        <f ca="1">IF(U47="","",'NGE Data'!X5)</f>
        <v/>
      </c>
      <c r="W47" s="15">
        <f ca="1">IF(Q47="","",RTD("cqg.rtd", ,"ContractData",Q47, "LastTrade",, "T"))</f>
        <v>3.5430000000000001</v>
      </c>
      <c r="X47" s="15" t="str">
        <f ca="1">IF(Q47="","",RTD("cqg.rtd", ,"ContractData",Q47, "NetLastTrade",, "T"))</f>
        <v/>
      </c>
      <c r="Y47" s="15" t="str">
        <f ca="1">IF(Q47="","",RTD("cqg.rtd", ,"ContractData",Q47, "Open",, "T"))</f>
        <v/>
      </c>
      <c r="Z47" s="15" t="str">
        <f ca="1">IF(Q47="","",RTD("cqg.rtd", ,"ContractData",Q47, "High",, "T"))</f>
        <v/>
      </c>
      <c r="AA47" s="15" t="str">
        <f ca="1">IF(Q47="","",RTD("cqg.rtd", ,"ContractData",Q47, "Low",, "T"))</f>
        <v/>
      </c>
    </row>
    <row r="48" spans="1:27" x14ac:dyDescent="0.3">
      <c r="O48" s="24"/>
      <c r="P48" s="7" t="str">
        <f>"20"&amp;'NGE Data'!W6</f>
        <v>2029</v>
      </c>
      <c r="Q48" s="7" t="str">
        <f ca="1">IFERROR('NGE Data'!Y6,"")</f>
        <v>NGEK29</v>
      </c>
      <c r="R48" s="37" t="str">
        <f ca="1">IF(Q48="","",RTD("cqg.rtd", ,"ContractData",Q48, "LongDescription",, "T"))</f>
        <v>Natural Gas (Globex), May 29</v>
      </c>
      <c r="S48" s="37"/>
      <c r="T48" s="37"/>
      <c r="U48" s="17" t="str">
        <f ca="1">IF(Q48="","",RTD("cqg.rtd",,"ContractData",Q48,"T_Settlement",,"T"))</f>
        <v/>
      </c>
      <c r="V48" s="11" t="str">
        <f ca="1">IF(U48="","",'NGE Data'!X6)</f>
        <v/>
      </c>
      <c r="W48" s="15">
        <f ca="1">IF(Q48="","",RTD("cqg.rtd", ,"ContractData",Q48, "LastTrade",, "T"))</f>
        <v>3.0350000000000001</v>
      </c>
      <c r="X48" s="15">
        <f ca="1">IF(Q48="","",RTD("cqg.rtd", ,"ContractData",Q48, "NetLastTrade",, "T"))</f>
        <v>-6.0999999999999943E-2</v>
      </c>
      <c r="Y48" s="15" t="str">
        <f ca="1">IF(Q48="","",RTD("cqg.rtd", ,"ContractData",Q48, "Open",, "T"))</f>
        <v/>
      </c>
      <c r="Z48" s="15" t="str">
        <f ca="1">IF(Q48="","",RTD("cqg.rtd", ,"ContractData",Q48, "High",, "T"))</f>
        <v/>
      </c>
      <c r="AA48" s="15" t="str">
        <f ca="1">IF(Q48="","",RTD("cqg.rtd", ,"ContractData",Q48, "Low",, "T"))</f>
        <v/>
      </c>
    </row>
    <row r="49" spans="15:27" x14ac:dyDescent="0.3">
      <c r="O49" s="24"/>
      <c r="P49" s="7" t="str">
        <f>"20"&amp;'NGE Data'!W7</f>
        <v>2030</v>
      </c>
      <c r="Q49" s="7" t="str">
        <f ca="1">IFERROR('NGE Data'!Y7,"")</f>
        <v>NGEG30</v>
      </c>
      <c r="R49" s="37" t="str">
        <f ca="1">IF(Q49="","",RTD("cqg.rtd", ,"ContractData",Q49, "LongDescription",, "T"))</f>
        <v>Natural Gas (Globex), Feb 30</v>
      </c>
      <c r="S49" s="37"/>
      <c r="T49" s="37"/>
      <c r="U49" s="17" t="str">
        <f ca="1">IF(Q49="","",RTD("cqg.rtd",,"ContractData",Q49,"T_Settlement",,"T"))</f>
        <v/>
      </c>
      <c r="V49" s="11" t="str">
        <f ca="1">IF(U49="","",'NGE Data'!X7)</f>
        <v/>
      </c>
      <c r="W49" s="15">
        <f ca="1">IF(Q49="","",RTD("cqg.rtd", ,"ContractData",Q49, "LastTrade",, "T"))</f>
        <v>4.21</v>
      </c>
      <c r="X49" s="15" t="str">
        <f ca="1">IF(Q49="","",RTD("cqg.rtd", ,"ContractData",Q49, "NetLastTrade",, "T"))</f>
        <v/>
      </c>
      <c r="Y49" s="15" t="str">
        <f ca="1">IF(Q49="","",RTD("cqg.rtd", ,"ContractData",Q49, "Open",, "T"))</f>
        <v/>
      </c>
      <c r="Z49" s="15" t="str">
        <f ca="1">IF(Q49="","",RTD("cqg.rtd", ,"ContractData",Q49, "High",, "T"))</f>
        <v/>
      </c>
      <c r="AA49" s="15" t="str">
        <f ca="1">IF(Q49="","",RTD("cqg.rtd", ,"ContractData",Q49, "Low",, "T"))</f>
        <v/>
      </c>
    </row>
    <row r="50" spans="15:27" x14ac:dyDescent="0.3">
      <c r="O50" s="24"/>
      <c r="P50" s="7" t="str">
        <f>"20"&amp;'NGE Data'!W8</f>
        <v>2031</v>
      </c>
      <c r="Q50" s="7" t="str">
        <f ca="1">IFERROR('NGE Data'!Y8,"")</f>
        <v>NGEV31</v>
      </c>
      <c r="R50" s="37" t="str">
        <f ca="1">IF(Q50="","",RTD("cqg.rtd", ,"ContractData",Q50, "LongDescription",, "T"))</f>
        <v>Natural Gas (Globex), Oct 31</v>
      </c>
      <c r="S50" s="37"/>
      <c r="T50" s="37"/>
      <c r="U50" s="17" t="str">
        <f ca="1">IF(Q50="","",RTD("cqg.rtd",,"ContractData",Q50,"T_Settlement",,"T"))</f>
        <v/>
      </c>
      <c r="V50" s="11" t="str">
        <f ca="1">IF(U50="","",'NGE Data'!X8)</f>
        <v/>
      </c>
      <c r="W50" s="15">
        <f ca="1">IF(Q50="","",RTD("cqg.rtd", ,"ContractData",Q50, "LastTrade",, "T"))</f>
        <v>3.47</v>
      </c>
      <c r="X50" s="15" t="str">
        <f ca="1">IF(Q50="","",RTD("cqg.rtd", ,"ContractData",Q50, "NetLastTrade",, "T"))</f>
        <v/>
      </c>
      <c r="Y50" s="15" t="str">
        <f ca="1">IF(Q50="","",RTD("cqg.rtd", ,"ContractData",Q50, "Open",, "T"))</f>
        <v/>
      </c>
      <c r="Z50" s="15" t="str">
        <f ca="1">IF(Q50="","",RTD("cqg.rtd", ,"ContractData",Q50, "High",, "T"))</f>
        <v/>
      </c>
      <c r="AA50" s="15" t="str">
        <f ca="1">IF(Q50="","",RTD("cqg.rtd", ,"ContractData",Q50, "Low",, "T"))</f>
        <v/>
      </c>
    </row>
    <row r="51" spans="15:27" x14ac:dyDescent="0.3">
      <c r="O51" s="24"/>
      <c r="P51" s="7" t="str">
        <f>"20"&amp;'NGE Data'!W9</f>
        <v>2032</v>
      </c>
      <c r="Q51" s="7" t="str">
        <f ca="1">IFERROR('NGE Data'!Y9,"")</f>
        <v/>
      </c>
      <c r="R51" s="37" t="str">
        <f ca="1">IF(Q51="","",RTD("cqg.rtd", ,"ContractData",Q51, "LongDescription",, "T"))</f>
        <v/>
      </c>
      <c r="S51" s="37"/>
      <c r="T51" s="37"/>
      <c r="U51" s="17" t="str">
        <f ca="1">IF(Q51="","",RTD("cqg.rtd",,"ContractData",Q51,"T_Settlement",,"T"))</f>
        <v/>
      </c>
      <c r="V51" s="11" t="str">
        <f ca="1">IF(U51="","",'NGE Data'!X9)</f>
        <v/>
      </c>
      <c r="W51" s="15" t="str">
        <f ca="1">IF(Q51="","",RTD("cqg.rtd", ,"ContractData",Q51, "LastTrade",, "T"))</f>
        <v/>
      </c>
      <c r="X51" s="15" t="str">
        <f ca="1">IF(Q51="","",RTD("cqg.rtd", ,"ContractData",Q51, "NetLastTrade",, "T"))</f>
        <v/>
      </c>
      <c r="Y51" s="15" t="str">
        <f ca="1">IF(Q51="","",RTD("cqg.rtd", ,"ContractData",Q51, "Open",, "T"))</f>
        <v/>
      </c>
      <c r="Z51" s="15" t="str">
        <f ca="1">IF(Q51="","",RTD("cqg.rtd", ,"ContractData",Q51, "High",, "T"))</f>
        <v/>
      </c>
      <c r="AA51" s="15" t="str">
        <f ca="1">IF(Q51="","",RTD("cqg.rtd", ,"ContractData",Q51, "Low",, "T"))</f>
        <v/>
      </c>
    </row>
    <row r="52" spans="15:27" x14ac:dyDescent="0.3">
      <c r="O52" s="24"/>
      <c r="P52" s="7" t="str">
        <f>"20"&amp;'NGE Data'!W10</f>
        <v>2033</v>
      </c>
      <c r="Q52" s="7" t="str">
        <f ca="1">IFERROR('NGE Data'!Y10,"")</f>
        <v/>
      </c>
      <c r="R52" s="37" t="str">
        <f ca="1">IF(Q52="","",RTD("cqg.rtd", ,"ContractData",Q52, "LongDescription",, "T"))</f>
        <v/>
      </c>
      <c r="S52" s="37"/>
      <c r="T52" s="37"/>
      <c r="U52" s="17" t="str">
        <f ca="1">IF(Q52="","",RTD("cqg.rtd",,"ContractData",Q52,"T_Settlement",,"T"))</f>
        <v/>
      </c>
      <c r="V52" s="11" t="str">
        <f ca="1">IF(U52="","",'NGE Data'!X10)</f>
        <v/>
      </c>
      <c r="W52" s="15" t="str">
        <f ca="1">IF(Q52="","",RTD("cqg.rtd", ,"ContractData",Q52, "LastTrade",, "T"))</f>
        <v/>
      </c>
      <c r="X52" s="15" t="str">
        <f ca="1">IF(Q52="","",RTD("cqg.rtd", ,"ContractData",Q52, "NetLastTrade",, "T"))</f>
        <v/>
      </c>
      <c r="Y52" s="15" t="str">
        <f ca="1">IF(Q52="","",RTD("cqg.rtd", ,"ContractData",Q52, "Open",, "T"))</f>
        <v/>
      </c>
      <c r="Z52" s="15" t="str">
        <f ca="1">IF(Q52="","",RTD("cqg.rtd", ,"ContractData",Q52, "High",, "T"))</f>
        <v/>
      </c>
      <c r="AA52" s="15" t="str">
        <f ca="1">IF(Q52="","",RTD("cqg.rtd", ,"ContractData",Q52, "Low",, "T"))</f>
        <v/>
      </c>
    </row>
    <row r="53" spans="15:27" x14ac:dyDescent="0.3">
      <c r="O53" s="24"/>
      <c r="P53" s="7" t="str">
        <f>"20"&amp;'NGE Data'!W11</f>
        <v>2034</v>
      </c>
      <c r="Q53" s="7" t="str">
        <f ca="1">IFERROR('NGE Data'!Y11,"")</f>
        <v/>
      </c>
      <c r="R53" s="37" t="str">
        <f ca="1">IF(Q53="","",RTD("cqg.rtd", ,"ContractData",Q53, "LongDescription",, "T"))</f>
        <v/>
      </c>
      <c r="S53" s="37"/>
      <c r="T53" s="37"/>
      <c r="U53" s="17" t="str">
        <f ca="1">IF(Q53="","",RTD("cqg.rtd",,"ContractData",Q53,"T_Settlement",,"T"))</f>
        <v/>
      </c>
      <c r="V53" s="11" t="str">
        <f ca="1">IF(U53="","",'NGE Data'!X11)</f>
        <v/>
      </c>
      <c r="W53" s="15" t="str">
        <f ca="1">IF(Q53="","",RTD("cqg.rtd", ,"ContractData",Q53, "LastTrade",, "T"))</f>
        <v/>
      </c>
      <c r="X53" s="15" t="str">
        <f ca="1">IF(Q53="","",RTD("cqg.rtd", ,"ContractData",Q53, "NetLastTrade",, "T"))</f>
        <v/>
      </c>
      <c r="Y53" s="15" t="str">
        <f ca="1">IF(Q53="","",RTD("cqg.rtd", ,"ContractData",Q53, "Open",, "T"))</f>
        <v/>
      </c>
      <c r="Z53" s="15" t="str">
        <f ca="1">IF(Q53="","",RTD("cqg.rtd", ,"ContractData",Q53, "High",, "T"))</f>
        <v/>
      </c>
      <c r="AA53" s="15" t="str">
        <f ca="1">IF(Q53="","",RTD("cqg.rtd", ,"ContractData",Q53, "Low",, "T"))</f>
        <v/>
      </c>
    </row>
    <row r="54" spans="15:27" x14ac:dyDescent="0.3">
      <c r="O54" s="24"/>
      <c r="P54" s="7" t="str">
        <f>"20"&amp;'NGE Data'!W12</f>
        <v>2035</v>
      </c>
      <c r="Q54" s="7" t="str">
        <f ca="1">IFERROR('NGE Data'!Y12,"")</f>
        <v/>
      </c>
      <c r="R54" s="37" t="str">
        <f ca="1">IF(Q54="","",RTD("cqg.rtd", ,"ContractData",Q54, "LongDescription",, "T"))</f>
        <v/>
      </c>
      <c r="S54" s="37"/>
      <c r="T54" s="37"/>
      <c r="U54" s="17" t="str">
        <f ca="1">IF(Q54="","",RTD("cqg.rtd",,"ContractData",Q54,"T_Settlement",,"T"))</f>
        <v/>
      </c>
      <c r="V54" s="11" t="str">
        <f ca="1">IF(U54="","",'NGE Data'!X12)</f>
        <v/>
      </c>
      <c r="W54" s="15" t="str">
        <f ca="1">IF(Q54="","",RTD("cqg.rtd", ,"ContractData",Q54, "LastTrade",, "T"))</f>
        <v/>
      </c>
      <c r="X54" s="15" t="str">
        <f ca="1">IF(Q54="","",RTD("cqg.rtd", ,"ContractData",Q54, "NetLastTrade",, "T"))</f>
        <v/>
      </c>
      <c r="Y54" s="15" t="str">
        <f ca="1">IF(Q54="","",RTD("cqg.rtd", ,"ContractData",Q54, "Open",, "T"))</f>
        <v/>
      </c>
      <c r="Z54" s="15" t="str">
        <f ca="1">IF(Q54="","",RTD("cqg.rtd", ,"ContractData",Q54, "High",, "T"))</f>
        <v/>
      </c>
      <c r="AA54" s="15" t="str">
        <f ca="1">IF(Q54="","",RTD("cqg.rtd", ,"ContractData",Q54, "Low",, "T"))</f>
        <v/>
      </c>
    </row>
    <row r="55" spans="15:27" x14ac:dyDescent="0.3">
      <c r="O55" s="24"/>
      <c r="P55" s="7" t="str">
        <f>"20"&amp;'NGE Data'!W13</f>
        <v>2036</v>
      </c>
      <c r="Q55" s="7" t="str">
        <f ca="1">IFERROR('NGE Data'!Y13,"")</f>
        <v/>
      </c>
      <c r="R55" s="37" t="str">
        <f ca="1">IF(Q55="","",RTD("cqg.rtd", ,"ContractData",Q55, "LongDescription",, "T"))</f>
        <v/>
      </c>
      <c r="S55" s="37"/>
      <c r="T55" s="37"/>
      <c r="U55" s="17" t="str">
        <f ca="1">IF(Q55="","",RTD("cqg.rtd",,"ContractData",Q55,"T_Settlement",,"T"))</f>
        <v/>
      </c>
      <c r="V55" s="11" t="str">
        <f ca="1">IF(U55="","",'NGE Data'!X13)</f>
        <v/>
      </c>
      <c r="W55" s="15" t="str">
        <f ca="1">IF(Q55="","",RTD("cqg.rtd", ,"ContractData",Q55, "LastTrade",, "T"))</f>
        <v/>
      </c>
      <c r="X55" s="15" t="str">
        <f ca="1">IF(Q55="","",RTD("cqg.rtd", ,"ContractData",Q55, "NetLastTrade",, "T"))</f>
        <v/>
      </c>
      <c r="Y55" s="15" t="str">
        <f ca="1">IF(Q55="","",RTD("cqg.rtd", ,"ContractData",Q55, "Open",, "T"))</f>
        <v/>
      </c>
      <c r="Z55" s="15" t="str">
        <f ca="1">IF(Q55="","",RTD("cqg.rtd", ,"ContractData",Q55, "High",, "T"))</f>
        <v/>
      </c>
      <c r="AA55" s="15" t="str">
        <f ca="1">IF(Q55="","",RTD("cqg.rtd", ,"ContractData",Q55, "Low",, "T"))</f>
        <v/>
      </c>
    </row>
    <row r="56" spans="15:27" x14ac:dyDescent="0.3">
      <c r="O56" s="24"/>
      <c r="P56" s="7" t="str">
        <f>"20"&amp;'NGE Data'!W14</f>
        <v>2037</v>
      </c>
      <c r="Q56" s="7" t="str">
        <f ca="1">IFERROR('NGE Data'!Y14,"")</f>
        <v/>
      </c>
      <c r="R56" s="37" t="str">
        <f ca="1">IF(Q56="","",RTD("cqg.rtd", ,"ContractData",Q56, "LongDescription",, "T"))</f>
        <v/>
      </c>
      <c r="S56" s="37"/>
      <c r="T56" s="37"/>
      <c r="U56" s="17" t="str">
        <f ca="1">IF(Q56="","",RTD("cqg.rtd",,"ContractData",Q56,"T_Settlement",,"T"))</f>
        <v/>
      </c>
      <c r="V56" s="11" t="str">
        <f ca="1">IF(U56="","",'NGE Data'!X14)</f>
        <v/>
      </c>
      <c r="W56" s="15" t="str">
        <f ca="1">IF(Q56="","",RTD("cqg.rtd", ,"ContractData",Q56, "LastTrade",, "T"))</f>
        <v/>
      </c>
      <c r="X56" s="15" t="str">
        <f ca="1">IF(Q56="","",RTD("cqg.rtd", ,"ContractData",Q56, "NetLastTrade",, "T"))</f>
        <v/>
      </c>
      <c r="Y56" s="15" t="str">
        <f ca="1">IF(Q56="","",RTD("cqg.rtd", ,"ContractData",Q56, "Open",, "T"))</f>
        <v/>
      </c>
      <c r="Z56" s="15" t="str">
        <f ca="1">IF(Q56="","",RTD("cqg.rtd", ,"ContractData",Q56, "High",, "T"))</f>
        <v/>
      </c>
      <c r="AA56" s="15" t="str">
        <f ca="1">IF(Q56="","",RTD("cqg.rtd", ,"ContractData",Q56, "Low",, "T"))</f>
        <v/>
      </c>
    </row>
    <row r="57" spans="15:27" x14ac:dyDescent="0.3">
      <c r="O57" s="25"/>
      <c r="P57" s="7" t="str">
        <f>"20"&amp;'NGE Data'!W15</f>
        <v>2038</v>
      </c>
      <c r="Q57" s="7" t="str">
        <f ca="1">IFERROR('NGE Data'!Y15,"")</f>
        <v/>
      </c>
      <c r="R57" s="37" t="str">
        <f ca="1">IF(Q57="","",RTD("cqg.rtd", ,"ContractData",Q57, "LongDescription",, "T"))</f>
        <v/>
      </c>
      <c r="S57" s="37"/>
      <c r="T57" s="37"/>
      <c r="U57" s="17" t="str">
        <f ca="1">IF(Q57="","",RTD("cqg.rtd",,"ContractData",Q57,"T_Settlement",,"T"))</f>
        <v/>
      </c>
      <c r="V57" s="11" t="str">
        <f ca="1">IF(U57="","",'NGE Data'!X15)</f>
        <v/>
      </c>
      <c r="W57" s="15" t="str">
        <f ca="1">IF(Q57="","",RTD("cqg.rtd", ,"ContractData",Q57, "LastTrade",, "T"))</f>
        <v/>
      </c>
      <c r="X57" s="15" t="str">
        <f ca="1">IF(Q57="","",RTD("cqg.rtd", ,"ContractData",Q57, "NetLastTrade",, "T"))</f>
        <v/>
      </c>
      <c r="Y57" s="15" t="str">
        <f ca="1">IF(Q57="","",RTD("cqg.rtd", ,"ContractData",Q57, "Open",, "T"))</f>
        <v/>
      </c>
      <c r="Z57" s="15" t="str">
        <f ca="1">IF(Q57="","",RTD("cqg.rtd", ,"ContractData",Q57, "High",, "T"))</f>
        <v/>
      </c>
      <c r="AA57" s="15" t="str">
        <f ca="1">IF(Q57="","",RTD("cqg.rtd", ,"ContractData",Q57, "Low",, "T"))</f>
        <v/>
      </c>
    </row>
  </sheetData>
  <mergeCells count="107">
    <mergeCell ref="R54:T54"/>
    <mergeCell ref="R55:T55"/>
    <mergeCell ref="R56:T56"/>
    <mergeCell ref="R57:T57"/>
    <mergeCell ref="C46:D47"/>
    <mergeCell ref="O45:O57"/>
    <mergeCell ref="R45:T45"/>
    <mergeCell ref="R46:T46"/>
    <mergeCell ref="R47:T47"/>
    <mergeCell ref="R48:T48"/>
    <mergeCell ref="R49:T49"/>
    <mergeCell ref="R50:T50"/>
    <mergeCell ref="R51:T51"/>
    <mergeCell ref="R52:T52"/>
    <mergeCell ref="R53:T53"/>
    <mergeCell ref="R41:T41"/>
    <mergeCell ref="R42:T42"/>
    <mergeCell ref="R44:T44"/>
    <mergeCell ref="O30:O42"/>
    <mergeCell ref="R35:T35"/>
    <mergeCell ref="R36:T36"/>
    <mergeCell ref="R37:T37"/>
    <mergeCell ref="R38:T38"/>
    <mergeCell ref="R39:T39"/>
    <mergeCell ref="R40:T40"/>
    <mergeCell ref="R29:T29"/>
    <mergeCell ref="R30:T30"/>
    <mergeCell ref="R31:T31"/>
    <mergeCell ref="R32:T32"/>
    <mergeCell ref="R33:T33"/>
    <mergeCell ref="R34:T34"/>
    <mergeCell ref="R22:T22"/>
    <mergeCell ref="O23:O27"/>
    <mergeCell ref="R23:T23"/>
    <mergeCell ref="R24:T24"/>
    <mergeCell ref="R25:T25"/>
    <mergeCell ref="R26:T26"/>
    <mergeCell ref="R27:T27"/>
    <mergeCell ref="R13:T13"/>
    <mergeCell ref="O2:O6"/>
    <mergeCell ref="O9:O13"/>
    <mergeCell ref="R15:T15"/>
    <mergeCell ref="O16:O20"/>
    <mergeCell ref="R16:T16"/>
    <mergeCell ref="R17:T17"/>
    <mergeCell ref="R18:T18"/>
    <mergeCell ref="R19:T19"/>
    <mergeCell ref="R20:T20"/>
    <mergeCell ref="R8:T8"/>
    <mergeCell ref="A2:A13"/>
    <mergeCell ref="A15:A26"/>
    <mergeCell ref="A29:A36"/>
    <mergeCell ref="A38:A45"/>
    <mergeCell ref="R9:T9"/>
    <mergeCell ref="R10:T10"/>
    <mergeCell ref="R11:T11"/>
    <mergeCell ref="R12:T12"/>
    <mergeCell ref="R1:T1"/>
    <mergeCell ref="R2:T2"/>
    <mergeCell ref="R3:T3"/>
    <mergeCell ref="R4:T4"/>
    <mergeCell ref="R5:T5"/>
    <mergeCell ref="R6:T6"/>
    <mergeCell ref="D40:F40"/>
    <mergeCell ref="D41:F41"/>
    <mergeCell ref="D42:F42"/>
    <mergeCell ref="D43:F43"/>
    <mergeCell ref="D44:F44"/>
    <mergeCell ref="D45:F45"/>
    <mergeCell ref="D1:F1"/>
    <mergeCell ref="D14:F14"/>
    <mergeCell ref="D28:F28"/>
    <mergeCell ref="D37:F37"/>
    <mergeCell ref="D38:F38"/>
    <mergeCell ref="D39:F39"/>
    <mergeCell ref="D33:F33"/>
    <mergeCell ref="D34:F34"/>
    <mergeCell ref="D35:F35"/>
    <mergeCell ref="D36:F36"/>
    <mergeCell ref="D29:F29"/>
    <mergeCell ref="D30:F30"/>
    <mergeCell ref="D31:F31"/>
    <mergeCell ref="D32:F32"/>
    <mergeCell ref="D25:F25"/>
    <mergeCell ref="D26:F26"/>
    <mergeCell ref="D19:F19"/>
    <mergeCell ref="D20:F20"/>
    <mergeCell ref="D21:F21"/>
    <mergeCell ref="D22:F22"/>
    <mergeCell ref="D23:F23"/>
    <mergeCell ref="D24:F24"/>
    <mergeCell ref="D15:F15"/>
    <mergeCell ref="D16:F16"/>
    <mergeCell ref="D17:F17"/>
    <mergeCell ref="D18:F18"/>
    <mergeCell ref="D8:F8"/>
    <mergeCell ref="D9:F9"/>
    <mergeCell ref="D10:F10"/>
    <mergeCell ref="D11:F11"/>
    <mergeCell ref="D12:F12"/>
    <mergeCell ref="D13:F13"/>
    <mergeCell ref="D2:F2"/>
    <mergeCell ref="D3:F3"/>
    <mergeCell ref="D4:F4"/>
    <mergeCell ref="D5:F5"/>
    <mergeCell ref="D6:F6"/>
    <mergeCell ref="D7:F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3C527-5098-4B15-A89F-66BE1CEE022E}">
  <dimension ref="A2:AB132"/>
  <sheetViews>
    <sheetView topLeftCell="M1" workbookViewId="0">
      <selection activeCell="R3" sqref="R3"/>
    </sheetView>
  </sheetViews>
  <sheetFormatPr defaultRowHeight="16.5" x14ac:dyDescent="0.3"/>
  <cols>
    <col min="1" max="1" width="5" customWidth="1"/>
    <col min="4" max="4" width="5.125" customWidth="1"/>
    <col min="6" max="12" width="9" style="1"/>
    <col min="13" max="13" width="2.625" customWidth="1"/>
    <col min="14" max="14" width="5.125" customWidth="1"/>
    <col min="16" max="16" width="6.5" customWidth="1"/>
    <col min="17" max="17" width="14.75" style="2" bestFit="1" customWidth="1"/>
    <col min="18" max="18" width="13.75" style="2" bestFit="1" customWidth="1"/>
    <col min="19" max="19" width="4.875" style="2" bestFit="1" customWidth="1"/>
    <col min="20" max="20" width="7.25" style="2" customWidth="1"/>
    <col min="21" max="21" width="8.625" style="2" customWidth="1"/>
    <col min="22" max="22" width="4.875" style="2" customWidth="1"/>
    <col min="23" max="23" width="4.875" style="2" bestFit="1" customWidth="1"/>
    <col min="24" max="24" width="6" style="2" bestFit="1" customWidth="1"/>
    <col min="25" max="25" width="7.375" style="2" bestFit="1" customWidth="1"/>
    <col min="27" max="28" width="9" style="1"/>
  </cols>
  <sheetData>
    <row r="2" spans="1:25" x14ac:dyDescent="0.3">
      <c r="D2" t="s">
        <v>0</v>
      </c>
      <c r="E2" t="s">
        <v>3</v>
      </c>
      <c r="F2" s="1" t="s">
        <v>4</v>
      </c>
      <c r="G2" s="1" t="s">
        <v>5</v>
      </c>
      <c r="H2" s="1" t="s">
        <v>8</v>
      </c>
      <c r="I2" s="1" t="s">
        <v>9</v>
      </c>
      <c r="J2" s="1" t="s">
        <v>6</v>
      </c>
      <c r="K2" s="1" t="s">
        <v>7</v>
      </c>
      <c r="L2" s="1" t="s">
        <v>2</v>
      </c>
      <c r="N2" t="s">
        <v>0</v>
      </c>
      <c r="O2" t="s">
        <v>1</v>
      </c>
      <c r="P2" t="s">
        <v>2</v>
      </c>
      <c r="S2" s="2" t="str" cm="1">
        <f t="array" ref="S2:T14">IFERROR(_xlfn.GROUPBY($N$2:$N$132,$P$2:$P$132,_xleta.MAX,3,0),"")</f>
        <v>Year</v>
      </c>
      <c r="T2" s="2" t="str">
        <v>NC</v>
      </c>
      <c r="U2" s="2" t="s">
        <v>1</v>
      </c>
      <c r="W2" s="2" t="str" cm="1">
        <f t="array" ref="W2:X14">_xlfn.GROUPBY($N$2:$N$132,$P$2:$P$132,_xleta.MIN,3,0)</f>
        <v>Year</v>
      </c>
      <c r="X2" s="2" t="str">
        <v>NC</v>
      </c>
      <c r="Y2" s="2" t="s">
        <v>1</v>
      </c>
    </row>
    <row r="3" spans="1:25" x14ac:dyDescent="0.3">
      <c r="A3">
        <v>1</v>
      </c>
      <c r="B3" t="str">
        <f>"CLE?"&amp;A3</f>
        <v>CLE?1</v>
      </c>
      <c r="C3" t="str">
        <f>RTD("cqg.rtd", ,"ContractData",B3, "Symbol",, "T")</f>
        <v>CLEK26</v>
      </c>
      <c r="D3" t="str">
        <f>RIGHT(C3,2)</f>
        <v>26</v>
      </c>
      <c r="E3" t="str">
        <f>RTD("cqg.rtd", ,"ContractData",B3, "ContractMonth",, "T")</f>
        <v>MAY</v>
      </c>
      <c r="F3" s="1">
        <f>RTD("cqg.rtd", ,"ContractData",C3, "LastTrade",, "T")</f>
        <v>88.37</v>
      </c>
      <c r="G3" s="1">
        <f>RTD("cqg.rtd", ,"ContractData",C3, "NetLastTrade",, "T")</f>
        <v>4.519999999999996</v>
      </c>
      <c r="H3" s="1">
        <f>RTD("cqg.rtd", ,"ContractData",C3, "Bid",, "T")</f>
        <v>88.4</v>
      </c>
      <c r="I3" s="1">
        <f>RTD("cqg.rtd", ,"ContractData",C3, "Ask",, "T")</f>
        <v>88.43</v>
      </c>
      <c r="J3" s="1">
        <f>IF(RTD("cqg.rtd", ,"ContractData",C3, "T_Settlement",, "T")="",RTD("cqg.rtd", ,"ContractData",C3, "LastTrade",, "T"),RTD("cqg.rtd", ,"ContractData",C3, "T_Settlement",, "T"))</f>
        <v>88.37</v>
      </c>
      <c r="K3" s="1">
        <f>RTD("cqg.rtd", ,"ContractData",C3, "Y_Settlement",, "T")</f>
        <v>83.850000000000009</v>
      </c>
      <c r="L3" s="1">
        <f>IFERROR(J3-K3,"")</f>
        <v>4.519999999999996</v>
      </c>
      <c r="N3" s="1" t="str">
        <f t="shared" ref="N3:N34" si="0">D3</f>
        <v>26</v>
      </c>
      <c r="O3" s="1" t="str">
        <f t="shared" ref="O3:O34" si="1">C3</f>
        <v>CLEK26</v>
      </c>
      <c r="P3" s="1">
        <f>IFERROR(ROUND(L3,2),"")</f>
        <v>4.5199999999999996</v>
      </c>
      <c r="Q3" s="3" t="str" cm="1">
        <f t="array" ref="Q3">_xlfn.IFS(E3="JAN","$O$3:$O$14",E3="FEB","$O$3:$O$13",E3="MAR","$O$3:$O$12",E3="APR","$O$3:$O$11",E3="MAY","$O$3:$O$10",E3="JUN","$O$3:$O$9",E3="JUL","$O$3:$O$8",E3="AUG","$O$3:$O$7",E3="SEP","$O$3:$O$6",E3="OCT","$O$3:$O$5",E3="NOV","$O$3:$O$4",E3="DEC","$O$3:$O$3")</f>
        <v>$O$3:$O$10</v>
      </c>
      <c r="R3" s="2" t="str" cm="1">
        <f t="array" ref="R3">_xlfn.IFS(E3="JAN","$P$3:$P$14",E3="FEB","$P$3:$P$13",E3="MAR","$P$3:$P$12",E3="APR","$P$3:$P$11",E3="MAY","$P$3:$P$10",E3="JUN","$P$3:$P$9",E3="JUL","$P$3:$P$8",E3="AUG","$P$3:$P$7",E3="SEP","$P$3:$P$6",E3="OCT","$P$3:$P$5",E3="NOV","$P$3:$P$4",E3="DEC","$P$3:$P$3")</f>
        <v>$P$3:$P$10</v>
      </c>
      <c r="S3" s="2" t="str">
        <v>26</v>
      </c>
      <c r="T3" s="2">
        <v>4.5199999999999996</v>
      </c>
      <c r="U3" s="2" t="str" cm="1">
        <f t="array" aca="1" ref="U3" ca="1">IFERROR(_xlfn.XLOOKUP(T3,INDIRECT(R3),INDIRECT(Q3)),"")</f>
        <v>CLEK26</v>
      </c>
      <c r="W3" s="2" t="str">
        <v>26</v>
      </c>
      <c r="X3" s="3">
        <v>2.34</v>
      </c>
      <c r="Y3" s="2" t="str" cm="1">
        <f t="array" aca="1" ref="Y3" ca="1">IFERROR(_xlfn.XLOOKUP(X3,INDIRECT(R3),INDIRECT(Q3)),"")</f>
        <v>CLEZ26</v>
      </c>
    </row>
    <row r="4" spans="1:25" x14ac:dyDescent="0.3">
      <c r="A4">
        <f>A3+1</f>
        <v>2</v>
      </c>
      <c r="B4" t="str">
        <f t="shared" ref="B4:B67" si="2">"CLE?"&amp;A4</f>
        <v>CLE?2</v>
      </c>
      <c r="C4" t="str">
        <f>RTD("cqg.rtd", ,"ContractData",B4, "Symbol",, "T")</f>
        <v>CLEM26</v>
      </c>
      <c r="D4" t="str">
        <f t="shared" ref="D4:D67" si="3">RIGHT(C4,2)</f>
        <v>26</v>
      </c>
      <c r="E4" t="str">
        <f>RTD("cqg.rtd", ,"ContractData",B4, "ContractMonth",, "T")</f>
        <v>JUN</v>
      </c>
      <c r="F4" s="1">
        <f>RTD("cqg.rtd", ,"ContractData",C4, "LastTrade",, "T")</f>
        <v>87.100000000000009</v>
      </c>
      <c r="G4" s="1">
        <f>RTD("cqg.rtd", ,"ContractData",C4, "NetLastTrade",, "T")</f>
        <v>4.5100000000000051</v>
      </c>
      <c r="H4" s="1">
        <f>RTD("cqg.rtd", ,"ContractData",C4, "Bid",, "T")</f>
        <v>87.08</v>
      </c>
      <c r="I4" s="1">
        <f>RTD("cqg.rtd", ,"ContractData",C4, "Ask",, "T")</f>
        <v>87.100000000000009</v>
      </c>
      <c r="J4" s="1">
        <f>IF(RTD("cqg.rtd", ,"ContractData",C4, "T_Settlement",, "T")="",RTD("cqg.rtd", ,"ContractData",C4, "LastTrade",, "T"),RTD("cqg.rtd", ,"ContractData",C4, "T_Settlement",, "T"))</f>
        <v>87.100000000000009</v>
      </c>
      <c r="K4" s="1">
        <f>RTD("cqg.rtd", ,"ContractData",C4, "Y_Settlement",, "T")</f>
        <v>82.59</v>
      </c>
      <c r="L4" s="1">
        <f t="shared" ref="L4:L67" si="4">IFERROR(J4-K4,"")</f>
        <v>4.5100000000000051</v>
      </c>
      <c r="N4" s="1" t="str">
        <f t="shared" si="0"/>
        <v>26</v>
      </c>
      <c r="O4" s="1" t="str">
        <f t="shared" si="1"/>
        <v>CLEM26</v>
      </c>
      <c r="P4" s="1">
        <f t="shared" ref="P4:P67" si="5">IFERROR(ROUND(L4,2),"")</f>
        <v>4.51</v>
      </c>
      <c r="Q4" s="3" t="str">
        <f t="shared" ref="Q4:Q11" si="6">"$O$"&amp;RIGHT(Q3,2)+1&amp;":$O$"&amp;RIGHT(Q3,2)+12</f>
        <v>$O$11:$O$22</v>
      </c>
      <c r="R4" s="3" t="str">
        <f t="shared" ref="R4:R11" si="7">"$P$"&amp;RIGHT(Q3,2)+1&amp;":$P$"&amp;RIGHT(Q3,2)+12</f>
        <v>$P$11:$P$22</v>
      </c>
      <c r="S4" s="2" t="str">
        <v>27</v>
      </c>
      <c r="T4" s="2">
        <v>2.2200000000000002</v>
      </c>
      <c r="U4" s="2" t="str" cm="1">
        <f t="array" aca="1" ref="U4" ca="1">IFERROR(_xlfn.XLOOKUP(T4,INDIRECT(R4),INDIRECT(Q4)),"")</f>
        <v>CLEF27</v>
      </c>
      <c r="W4" s="2" t="str">
        <v>27</v>
      </c>
      <c r="X4" s="3">
        <v>0</v>
      </c>
      <c r="Y4" s="2" t="str" cm="1">
        <f t="array" aca="1" ref="Y4" ca="1">IFERROR(_xlfn.XLOOKUP(X4,INDIRECT(R4),INDIRECT(Q4)),"")</f>
        <v>CLEV27</v>
      </c>
    </row>
    <row r="5" spans="1:25" x14ac:dyDescent="0.3">
      <c r="A5">
        <f t="shared" ref="A5:A68" si="8">A4+1</f>
        <v>3</v>
      </c>
      <c r="B5" t="str">
        <f t="shared" si="2"/>
        <v>CLE?3</v>
      </c>
      <c r="C5" t="str">
        <f>RTD("cqg.rtd", ,"ContractData",B5, "Symbol",, "T")</f>
        <v>CLEN26</v>
      </c>
      <c r="D5" t="str">
        <f t="shared" si="3"/>
        <v>26</v>
      </c>
      <c r="E5" t="str">
        <f>RTD("cqg.rtd", ,"ContractData",B5, "ContractMonth",, "T")</f>
        <v>JUL</v>
      </c>
      <c r="F5" s="1">
        <f>RTD("cqg.rtd", ,"ContractData",C5, "LastTrade",, "T")</f>
        <v>83.91</v>
      </c>
      <c r="G5" s="1">
        <f>RTD("cqg.rtd", ,"ContractData",C5, "NetLastTrade",, "T")</f>
        <v>3.6899999999999977</v>
      </c>
      <c r="H5" s="1">
        <f>RTD("cqg.rtd", ,"ContractData",C5, "Bid",, "T")</f>
        <v>83.87</v>
      </c>
      <c r="I5" s="1">
        <f>RTD("cqg.rtd", ,"ContractData",C5, "Ask",, "T")</f>
        <v>83.9</v>
      </c>
      <c r="J5" s="1">
        <f>IF(RTD("cqg.rtd", ,"ContractData",C5, "T_Settlement",, "T")="",RTD("cqg.rtd", ,"ContractData",C5, "LastTrade",, "T"),RTD("cqg.rtd", ,"ContractData",C5, "T_Settlement",, "T"))</f>
        <v>83.91</v>
      </c>
      <c r="K5" s="1">
        <f>RTD("cqg.rtd", ,"ContractData",C5, "Y_Settlement",, "T")</f>
        <v>80.22</v>
      </c>
      <c r="L5" s="1">
        <f t="shared" si="4"/>
        <v>3.6899999999999977</v>
      </c>
      <c r="N5" s="1" t="str">
        <f t="shared" si="0"/>
        <v>26</v>
      </c>
      <c r="O5" s="1" t="str">
        <f t="shared" si="1"/>
        <v>CLEN26</v>
      </c>
      <c r="P5" s="1">
        <f t="shared" si="5"/>
        <v>3.69</v>
      </c>
      <c r="Q5" s="3" t="str">
        <f t="shared" si="6"/>
        <v>$O$23:$O$34</v>
      </c>
      <c r="R5" s="3" t="str">
        <f t="shared" si="7"/>
        <v>$P$23:$P$34</v>
      </c>
      <c r="S5" s="2" t="str">
        <v>28</v>
      </c>
      <c r="T5" s="2">
        <v>1.72</v>
      </c>
      <c r="U5" s="2" t="str" cm="1">
        <f t="array" aca="1" ref="U5" ca="1">IFERROR(_xlfn.XLOOKUP(T5,INDIRECT(R5),INDIRECT(Q5)),"")</f>
        <v>CLEH28</v>
      </c>
      <c r="W5" s="2" t="str">
        <v>28</v>
      </c>
      <c r="X5" s="3">
        <v>-0.51</v>
      </c>
      <c r="Y5" s="2" t="str" cm="1">
        <f t="array" aca="1" ref="Y5" ca="1">IFERROR(_xlfn.XLOOKUP(X5,INDIRECT(R5),INDIRECT(Q5)),"")</f>
        <v>CLEG28</v>
      </c>
    </row>
    <row r="6" spans="1:25" x14ac:dyDescent="0.3">
      <c r="A6">
        <f t="shared" si="8"/>
        <v>4</v>
      </c>
      <c r="B6" t="str">
        <f t="shared" si="2"/>
        <v>CLE?4</v>
      </c>
      <c r="C6" t="str">
        <f>RTD("cqg.rtd", ,"ContractData",B6, "Symbol",, "T")</f>
        <v>CLEQ26</v>
      </c>
      <c r="D6" t="str">
        <f t="shared" si="3"/>
        <v>26</v>
      </c>
      <c r="E6" t="str">
        <f>RTD("cqg.rtd", ,"ContractData",B6, "ContractMonth",, "T")</f>
        <v>AUG</v>
      </c>
      <c r="F6" s="1">
        <f>RTD("cqg.rtd", ,"ContractData",C6, "LastTrade",, "T")</f>
        <v>81.070000000000007</v>
      </c>
      <c r="G6" s="1">
        <f>RTD("cqg.rtd", ,"ContractData",C6, "NetLastTrade",, "T")</f>
        <v>3.0700000000000074</v>
      </c>
      <c r="H6" s="1">
        <f>RTD("cqg.rtd", ,"ContractData",C6, "Bid",, "T")</f>
        <v>81.040000000000006</v>
      </c>
      <c r="I6" s="1">
        <f>RTD("cqg.rtd", ,"ContractData",C6, "Ask",, "T")</f>
        <v>81.08</v>
      </c>
      <c r="J6" s="1">
        <f>IF(RTD("cqg.rtd", ,"ContractData",C6, "T_Settlement",, "T")="",RTD("cqg.rtd", ,"ContractData",C6, "LastTrade",, "T"),RTD("cqg.rtd", ,"ContractData",C6, "T_Settlement",, "T"))</f>
        <v>81.070000000000007</v>
      </c>
      <c r="K6" s="1">
        <f>RTD("cqg.rtd", ,"ContractData",C6, "Y_Settlement",, "T")</f>
        <v>78</v>
      </c>
      <c r="L6" s="1">
        <f t="shared" si="4"/>
        <v>3.0700000000000074</v>
      </c>
      <c r="N6" s="1" t="str">
        <f t="shared" si="0"/>
        <v>26</v>
      </c>
      <c r="O6" s="1" t="str">
        <f t="shared" si="1"/>
        <v>CLEQ26</v>
      </c>
      <c r="P6" s="1">
        <f t="shared" si="5"/>
        <v>3.07</v>
      </c>
      <c r="Q6" s="3" t="str">
        <f t="shared" si="6"/>
        <v>$O$35:$O$46</v>
      </c>
      <c r="R6" s="3" t="str">
        <f t="shared" si="7"/>
        <v>$P$35:$P$46</v>
      </c>
      <c r="S6" s="2" t="str">
        <v>29</v>
      </c>
      <c r="T6" s="2">
        <v>1.1499999999999999</v>
      </c>
      <c r="U6" s="2" t="str" cm="1">
        <f t="array" aca="1" ref="U6" ca="1">IFERROR(_xlfn.XLOOKUP(T6,INDIRECT(R6),INDIRECT(Q6)),"")</f>
        <v>CLEZ29</v>
      </c>
      <c r="W6" s="2" t="str">
        <v>29</v>
      </c>
      <c r="X6" s="3">
        <v>1.1100000000000001</v>
      </c>
      <c r="Y6" s="2" t="str" cm="1">
        <f t="array" aca="1" ref="Y6" ca="1">IFERROR(_xlfn.XLOOKUP(X6,INDIRECT(R6),INDIRECT(Q6)),"")</f>
        <v>CLEG29</v>
      </c>
    </row>
    <row r="7" spans="1:25" x14ac:dyDescent="0.3">
      <c r="A7">
        <f t="shared" si="8"/>
        <v>5</v>
      </c>
      <c r="B7" t="str">
        <f t="shared" si="2"/>
        <v>CLE?5</v>
      </c>
      <c r="C7" t="str">
        <f>RTD("cqg.rtd", ,"ContractData",B7, "Symbol",, "T")</f>
        <v>CLEU26</v>
      </c>
      <c r="D7" t="str">
        <f t="shared" si="3"/>
        <v>26</v>
      </c>
      <c r="E7" t="str">
        <f>RTD("cqg.rtd", ,"ContractData",B7, "ContractMonth",, "T")</f>
        <v>SEP</v>
      </c>
      <c r="F7" s="1">
        <f>RTD("cqg.rtd", ,"ContractData",C7, "LastTrade",, "T")</f>
        <v>78.850000000000009</v>
      </c>
      <c r="G7" s="1">
        <f>RTD("cqg.rtd", ,"ContractData",C7, "NetLastTrade",, "T")</f>
        <v>2.7400000000000091</v>
      </c>
      <c r="H7" s="1">
        <f>RTD("cqg.rtd", ,"ContractData",C7, "Bid",, "T")</f>
        <v>78.850000000000009</v>
      </c>
      <c r="I7" s="1">
        <f>RTD("cqg.rtd", ,"ContractData",C7, "Ask",, "T")</f>
        <v>78.88</v>
      </c>
      <c r="J7" s="1">
        <f>IF(RTD("cqg.rtd", ,"ContractData",C7, "T_Settlement",, "T")="",RTD("cqg.rtd", ,"ContractData",C7, "LastTrade",, "T"),RTD("cqg.rtd", ,"ContractData",C7, "T_Settlement",, "T"))</f>
        <v>78.850000000000009</v>
      </c>
      <c r="K7" s="1">
        <f>RTD("cqg.rtd", ,"ContractData",C7, "Y_Settlement",, "T")</f>
        <v>76.11</v>
      </c>
      <c r="L7" s="1">
        <f t="shared" si="4"/>
        <v>2.7400000000000091</v>
      </c>
      <c r="N7" s="1" t="str">
        <f t="shared" si="0"/>
        <v>26</v>
      </c>
      <c r="O7" s="1" t="str">
        <f t="shared" si="1"/>
        <v>CLEU26</v>
      </c>
      <c r="P7" s="1">
        <f t="shared" si="5"/>
        <v>2.74</v>
      </c>
      <c r="Q7" s="3" t="str">
        <f t="shared" si="6"/>
        <v>$O$47:$O$58</v>
      </c>
      <c r="R7" s="3" t="str">
        <f t="shared" si="7"/>
        <v>$P$47:$P$58</v>
      </c>
      <c r="S7" s="2" t="str">
        <v>30</v>
      </c>
      <c r="T7" s="2">
        <v>0.78</v>
      </c>
      <c r="U7" s="2" t="str" cm="1">
        <f t="array" aca="1" ref="U7" ca="1">IFERROR(_xlfn.XLOOKUP(T7,INDIRECT(R7),INDIRECT(Q7)),"")</f>
        <v>CLEZ30</v>
      </c>
      <c r="W7" s="2" t="str">
        <v>30</v>
      </c>
      <c r="X7" s="3">
        <v>0.78</v>
      </c>
      <c r="Y7" s="2" t="str" cm="1">
        <f t="array" aca="1" ref="Y7" ca="1">IFERROR(_xlfn.XLOOKUP(X7,INDIRECT(R7),INDIRECT(Q7)),"")</f>
        <v>CLEZ30</v>
      </c>
    </row>
    <row r="8" spans="1:25" x14ac:dyDescent="0.3">
      <c r="A8">
        <f t="shared" si="8"/>
        <v>6</v>
      </c>
      <c r="B8" t="str">
        <f t="shared" si="2"/>
        <v>CLE?6</v>
      </c>
      <c r="C8" t="str">
        <f>RTD("cqg.rtd", ,"ContractData",B8, "Symbol",, "T")</f>
        <v>CLEV26</v>
      </c>
      <c r="D8" t="str">
        <f t="shared" si="3"/>
        <v>26</v>
      </c>
      <c r="E8" t="str">
        <f>RTD("cqg.rtd", ,"ContractData",B8, "ContractMonth",, "T")</f>
        <v>OCT</v>
      </c>
      <c r="F8" s="1">
        <f>RTD("cqg.rtd", ,"ContractData",C8, "LastTrade",, "T")</f>
        <v>77.12</v>
      </c>
      <c r="G8" s="1">
        <f>RTD("cqg.rtd", ,"ContractData",C8, "NetLastTrade",, "T")</f>
        <v>2.5400000000000063</v>
      </c>
      <c r="H8" s="1">
        <f>RTD("cqg.rtd", ,"ContractData",C8, "Bid",, "T")</f>
        <v>77.12</v>
      </c>
      <c r="I8" s="1">
        <f>RTD("cqg.rtd", ,"ContractData",C8, "Ask",, "T")</f>
        <v>77.16</v>
      </c>
      <c r="J8" s="1">
        <f>IF(RTD("cqg.rtd", ,"ContractData",C8, "T_Settlement",, "T")="",RTD("cqg.rtd", ,"ContractData",C8, "LastTrade",, "T"),RTD("cqg.rtd", ,"ContractData",C8, "T_Settlement",, "T"))</f>
        <v>77.12</v>
      </c>
      <c r="K8" s="1">
        <f>RTD("cqg.rtd", ,"ContractData",C8, "Y_Settlement",, "T")</f>
        <v>74.58</v>
      </c>
      <c r="L8" s="1">
        <f t="shared" si="4"/>
        <v>2.5400000000000063</v>
      </c>
      <c r="N8" s="1" t="str">
        <f t="shared" si="0"/>
        <v>26</v>
      </c>
      <c r="O8" s="1" t="str">
        <f t="shared" si="1"/>
        <v>CLEV26</v>
      </c>
      <c r="P8" s="1">
        <f t="shared" si="5"/>
        <v>2.54</v>
      </c>
      <c r="Q8" s="3" t="str">
        <f t="shared" si="6"/>
        <v>$O$59:$O$70</v>
      </c>
      <c r="R8" s="3" t="str">
        <f t="shared" si="7"/>
        <v>$P$59:$P$70</v>
      </c>
      <c r="S8" s="2" t="str">
        <v>31</v>
      </c>
      <c r="T8" s="2">
        <v>0.2</v>
      </c>
      <c r="U8" s="2" t="str" cm="1">
        <f t="array" aca="1" ref="U8" ca="1">IFERROR(_xlfn.XLOOKUP(T8,INDIRECT(R8),INDIRECT(Q8)),"")</f>
        <v>CLEZ31</v>
      </c>
      <c r="W8" s="2" t="str">
        <v>31</v>
      </c>
      <c r="X8" s="3">
        <v>0.2</v>
      </c>
      <c r="Y8" s="2" t="str" cm="1">
        <f t="array" aca="1" ref="Y8" ca="1">IFERROR(_xlfn.XLOOKUP(X8,INDIRECT(R8),INDIRECT(Q8)),"")</f>
        <v>CLEZ31</v>
      </c>
    </row>
    <row r="9" spans="1:25" x14ac:dyDescent="0.3">
      <c r="A9">
        <f t="shared" si="8"/>
        <v>7</v>
      </c>
      <c r="B9" t="str">
        <f t="shared" si="2"/>
        <v>CLE?7</v>
      </c>
      <c r="C9" t="str">
        <f>RTD("cqg.rtd", ,"ContractData",B9, "Symbol",, "T")</f>
        <v>CLEX26</v>
      </c>
      <c r="D9" t="str">
        <f t="shared" si="3"/>
        <v>26</v>
      </c>
      <c r="E9" t="str">
        <f>RTD("cqg.rtd", ,"ContractData",B9, "ContractMonth",, "T")</f>
        <v>NOV</v>
      </c>
      <c r="F9" s="1">
        <f>RTD("cqg.rtd", ,"ContractData",C9, "LastTrade",, "T")</f>
        <v>75.930000000000007</v>
      </c>
      <c r="G9" s="1">
        <f>RTD("cqg.rtd", ,"ContractData",C9, "NetLastTrade",, "T")</f>
        <v>2.4300000000000068</v>
      </c>
      <c r="H9" s="1">
        <f>RTD("cqg.rtd", ,"ContractData",C9, "Bid",, "T")</f>
        <v>75.91</v>
      </c>
      <c r="I9" s="1">
        <f>RTD("cqg.rtd", ,"ContractData",C9, "Ask",, "T")</f>
        <v>75.95</v>
      </c>
      <c r="J9" s="1">
        <f>IF(RTD("cqg.rtd", ,"ContractData",C9, "T_Settlement",, "T")="",RTD("cqg.rtd", ,"ContractData",C9, "LastTrade",, "T"),RTD("cqg.rtd", ,"ContractData",C9, "T_Settlement",, "T"))</f>
        <v>75.930000000000007</v>
      </c>
      <c r="K9" s="1">
        <f>RTD("cqg.rtd", ,"ContractData",C9, "Y_Settlement",, "T")</f>
        <v>73.5</v>
      </c>
      <c r="L9" s="1">
        <f t="shared" si="4"/>
        <v>2.4300000000000068</v>
      </c>
      <c r="N9" s="1" t="str">
        <f t="shared" si="0"/>
        <v>26</v>
      </c>
      <c r="O9" s="1" t="str">
        <f t="shared" si="1"/>
        <v>CLEX26</v>
      </c>
      <c r="P9" s="1">
        <f t="shared" si="5"/>
        <v>2.4300000000000002</v>
      </c>
      <c r="Q9" s="3" t="str">
        <f t="shared" si="6"/>
        <v>$O$71:$O$82</v>
      </c>
      <c r="R9" s="3" t="str">
        <f t="shared" si="7"/>
        <v>$P$71:$P$82</v>
      </c>
      <c r="S9" s="2" t="str">
        <v>32</v>
      </c>
      <c r="T9" s="2">
        <v>0.32</v>
      </c>
      <c r="U9" s="2" t="str" cm="1">
        <f t="array" aca="1" ref="U9" ca="1">IFERROR(_xlfn.XLOOKUP(T9,INDIRECT(R9),INDIRECT(Q9)),"")</f>
        <v>CLEZ32</v>
      </c>
      <c r="W9" s="2" t="str">
        <v>32</v>
      </c>
      <c r="X9" s="3">
        <v>0.32</v>
      </c>
      <c r="Y9" s="2" t="str" cm="1">
        <f t="array" aca="1" ref="Y9" ca="1">IFERROR(_xlfn.XLOOKUP(X9,INDIRECT(R9),INDIRECT(Q9)),"")</f>
        <v>CLEZ32</v>
      </c>
    </row>
    <row r="10" spans="1:25" x14ac:dyDescent="0.3">
      <c r="A10">
        <f t="shared" si="8"/>
        <v>8</v>
      </c>
      <c r="B10" t="str">
        <f t="shared" si="2"/>
        <v>CLE?8</v>
      </c>
      <c r="C10" t="str">
        <f>RTD("cqg.rtd", ,"ContractData",B10, "Symbol",, "T")</f>
        <v>CLEZ26</v>
      </c>
      <c r="D10" t="str">
        <f t="shared" si="3"/>
        <v>26</v>
      </c>
      <c r="E10" t="str">
        <f>RTD("cqg.rtd", ,"ContractData",B10, "ContractMonth",, "T")</f>
        <v>DEC</v>
      </c>
      <c r="F10" s="1">
        <f>RTD("cqg.rtd", ,"ContractData",C10, "LastTrade",, "T")</f>
        <v>74.989999999999995</v>
      </c>
      <c r="G10" s="1">
        <f>RTD("cqg.rtd", ,"ContractData",C10, "NetLastTrade",, "T")</f>
        <v>2.3399999999999892</v>
      </c>
      <c r="H10" s="1">
        <f>RTD("cqg.rtd", ,"ContractData",C10, "Bid",, "T")</f>
        <v>74.98</v>
      </c>
      <c r="I10" s="1">
        <f>RTD("cqg.rtd", ,"ContractData",C10, "Ask",, "T")</f>
        <v>75</v>
      </c>
      <c r="J10" s="1">
        <f>IF(RTD("cqg.rtd", ,"ContractData",C10, "T_Settlement",, "T")="",RTD("cqg.rtd", ,"ContractData",C10, "LastTrade",, "T"),RTD("cqg.rtd", ,"ContractData",C10, "T_Settlement",, "T"))</f>
        <v>74.989999999999995</v>
      </c>
      <c r="K10" s="1">
        <f>RTD("cqg.rtd", ,"ContractData",C10, "Y_Settlement",, "T")</f>
        <v>72.650000000000006</v>
      </c>
      <c r="L10" s="1">
        <f t="shared" si="4"/>
        <v>2.3399999999999892</v>
      </c>
      <c r="N10" s="1" t="str">
        <f t="shared" si="0"/>
        <v>26</v>
      </c>
      <c r="O10" s="1" t="str">
        <f t="shared" si="1"/>
        <v>CLEZ26</v>
      </c>
      <c r="P10" s="1">
        <f t="shared" si="5"/>
        <v>2.34</v>
      </c>
      <c r="Q10" s="3" t="str">
        <f t="shared" si="6"/>
        <v>$O$83:$O$94</v>
      </c>
      <c r="R10" s="3" t="str">
        <f t="shared" si="7"/>
        <v>$P$83:$P$94</v>
      </c>
      <c r="S10" s="2" t="str">
        <v>33</v>
      </c>
      <c r="T10" s="2">
        <v>-0.73</v>
      </c>
      <c r="U10" s="2" t="str" cm="1">
        <f t="array" aca="1" ref="U10" ca="1">IFERROR(_xlfn.XLOOKUP(T10,INDIRECT(R10),INDIRECT(Q10)),"")</f>
        <v>CLEZ33</v>
      </c>
      <c r="W10" s="2" t="str">
        <v>33</v>
      </c>
      <c r="X10" s="3">
        <v>-0.73</v>
      </c>
      <c r="Y10" s="2" t="str" cm="1">
        <f t="array" aca="1" ref="Y10" ca="1">IFERROR(_xlfn.XLOOKUP(X10,INDIRECT(R10),INDIRECT(Q10)),"")</f>
        <v>CLEZ33</v>
      </c>
    </row>
    <row r="11" spans="1:25" x14ac:dyDescent="0.3">
      <c r="A11">
        <f t="shared" si="8"/>
        <v>9</v>
      </c>
      <c r="B11" t="str">
        <f t="shared" si="2"/>
        <v>CLE?9</v>
      </c>
      <c r="C11" t="str">
        <f>RTD("cqg.rtd", ,"ContractData",B11, "Symbol",, "T")</f>
        <v>CLEF27</v>
      </c>
      <c r="D11" t="str">
        <f t="shared" si="3"/>
        <v>27</v>
      </c>
      <c r="E11" t="str">
        <f>RTD("cqg.rtd", ,"ContractData",B11, "ContractMonth",, "T")</f>
        <v>JAN</v>
      </c>
      <c r="F11" s="1">
        <f>RTD("cqg.rtd", ,"ContractData",C11, "LastTrade",, "T")</f>
        <v>74.210000000000008</v>
      </c>
      <c r="G11" s="1">
        <f>RTD("cqg.rtd", ,"ContractData",C11, "NetLastTrade",, "T")</f>
        <v>2.2200000000000131</v>
      </c>
      <c r="H11" s="1">
        <f>RTD("cqg.rtd", ,"ContractData",C11, "Bid",, "T")</f>
        <v>74.210000000000008</v>
      </c>
      <c r="I11" s="1">
        <f>RTD("cqg.rtd", ,"ContractData",C11, "Ask",, "T")</f>
        <v>74.239999999999995</v>
      </c>
      <c r="J11" s="1">
        <f>IF(RTD("cqg.rtd", ,"ContractData",C11, "T_Settlement",, "T")="",RTD("cqg.rtd", ,"ContractData",C11, "LastTrade",, "T"),RTD("cqg.rtd", ,"ContractData",C11, "T_Settlement",, "T"))</f>
        <v>74.210000000000008</v>
      </c>
      <c r="K11" s="1">
        <f>RTD("cqg.rtd", ,"ContractData",C11, "Y_Settlement",, "T")</f>
        <v>71.989999999999995</v>
      </c>
      <c r="L11" s="1">
        <f t="shared" si="4"/>
        <v>2.2200000000000131</v>
      </c>
      <c r="N11" s="1" t="str">
        <f t="shared" si="0"/>
        <v>27</v>
      </c>
      <c r="O11" s="1" t="str">
        <f t="shared" si="1"/>
        <v>CLEF27</v>
      </c>
      <c r="P11" s="1">
        <f t="shared" si="5"/>
        <v>2.2200000000000002</v>
      </c>
      <c r="Q11" s="3" t="str">
        <f t="shared" si="6"/>
        <v>$O$95:$O$106</v>
      </c>
      <c r="R11" s="3" t="str">
        <f t="shared" si="7"/>
        <v>$P$95:$P$106</v>
      </c>
      <c r="S11" s="2" t="str">
        <v>34</v>
      </c>
      <c r="T11" s="2">
        <v>0.27</v>
      </c>
      <c r="U11" s="2" t="str" cm="1">
        <f t="array" aca="1" ref="U11" ca="1">IFERROR(_xlfn.XLOOKUP(T11,INDIRECT(R11),INDIRECT(Q11)),"")</f>
        <v>CLEZ34</v>
      </c>
      <c r="W11" s="2" t="str">
        <v>34</v>
      </c>
      <c r="X11" s="3">
        <v>0.27</v>
      </c>
      <c r="Y11" s="2" t="str" cm="1">
        <f t="array" aca="1" ref="Y11" ca="1">IFERROR(_xlfn.XLOOKUP(X11,INDIRECT(R11),INDIRECT(Q11)),"")</f>
        <v>CLEZ34</v>
      </c>
    </row>
    <row r="12" spans="1:25" x14ac:dyDescent="0.3">
      <c r="A12">
        <f t="shared" si="8"/>
        <v>10</v>
      </c>
      <c r="B12" t="str">
        <f t="shared" si="2"/>
        <v>CLE?10</v>
      </c>
      <c r="C12" t="str">
        <f>RTD("cqg.rtd", ,"ContractData",B12, "Symbol",, "T")</f>
        <v>CLEG27</v>
      </c>
      <c r="D12" t="str">
        <f t="shared" si="3"/>
        <v>27</v>
      </c>
      <c r="E12" t="str">
        <f>RTD("cqg.rtd", ,"ContractData",B12, "ContractMonth",, "T")</f>
        <v>FEB</v>
      </c>
      <c r="F12" s="1">
        <f>RTD("cqg.rtd", ,"ContractData",C12, "LastTrade",, "T")</f>
        <v>73.56</v>
      </c>
      <c r="G12" s="1">
        <f>RTD("cqg.rtd", ,"ContractData",C12, "NetLastTrade",, "T")</f>
        <v>2.0799999999999983</v>
      </c>
      <c r="H12" s="1">
        <f>RTD("cqg.rtd", ,"ContractData",C12, "Bid",, "T")</f>
        <v>73.58</v>
      </c>
      <c r="I12" s="1">
        <f>RTD("cqg.rtd", ,"ContractData",C12, "Ask",, "T")</f>
        <v>73.62</v>
      </c>
      <c r="J12" s="1">
        <f>IF(RTD("cqg.rtd", ,"ContractData",C12, "T_Settlement",, "T")="",RTD("cqg.rtd", ,"ContractData",C12, "LastTrade",, "T"),RTD("cqg.rtd", ,"ContractData",C12, "T_Settlement",, "T"))</f>
        <v>73.56</v>
      </c>
      <c r="K12" s="1">
        <f>RTD("cqg.rtd", ,"ContractData",C12, "Y_Settlement",, "T")</f>
        <v>71.48</v>
      </c>
      <c r="L12" s="1">
        <f t="shared" si="4"/>
        <v>2.0799999999999983</v>
      </c>
      <c r="N12" s="1" t="str">
        <f t="shared" si="0"/>
        <v>27</v>
      </c>
      <c r="O12" s="1" t="str">
        <f t="shared" si="1"/>
        <v>CLEG27</v>
      </c>
      <c r="P12" s="1">
        <f t="shared" si="5"/>
        <v>2.08</v>
      </c>
      <c r="Q12" s="3" t="str">
        <f>"$O$"&amp;RIGHT(Q11,3)+1&amp;":$O$"&amp;RIGHT(Q11,3)+12</f>
        <v>$O$107:$O$118</v>
      </c>
      <c r="R12" s="3" t="str">
        <f>"$P$"&amp;RIGHT(Q11,3)+1&amp;":$P$"&amp;RIGHT(Q11,3)+12</f>
        <v>$P$107:$P$118</v>
      </c>
      <c r="S12" s="2" t="str">
        <v>35</v>
      </c>
      <c r="T12" s="2">
        <v>0.62</v>
      </c>
      <c r="U12" s="2" t="str" cm="1">
        <f t="array" aca="1" ref="U12" ca="1">IFERROR(_xlfn.XLOOKUP(T12,INDIRECT(R12),INDIRECT(Q12)),"")</f>
        <v>CLEZ35</v>
      </c>
      <c r="W12" s="2" t="str">
        <v>35</v>
      </c>
      <c r="X12" s="3">
        <v>0.62</v>
      </c>
      <c r="Y12" s="2" t="str" cm="1">
        <f t="array" aca="1" ref="Y12" ca="1">IFERROR(_xlfn.XLOOKUP(X12,INDIRECT(R12),INDIRECT(Q12)),"")</f>
        <v>CLEZ35</v>
      </c>
    </row>
    <row r="13" spans="1:25" x14ac:dyDescent="0.3">
      <c r="A13">
        <f t="shared" si="8"/>
        <v>11</v>
      </c>
      <c r="B13" t="str">
        <f t="shared" si="2"/>
        <v>CLE?11</v>
      </c>
      <c r="C13" t="str">
        <f>RTD("cqg.rtd", ,"ContractData",B13, "Symbol",, "T")</f>
        <v>CLEH27</v>
      </c>
      <c r="D13" t="str">
        <f t="shared" si="3"/>
        <v>27</v>
      </c>
      <c r="E13" t="str">
        <f>RTD("cqg.rtd", ,"ContractData",B13, "ContractMonth",, "T")</f>
        <v>MAR</v>
      </c>
      <c r="F13" s="1">
        <f>RTD("cqg.rtd", ,"ContractData",C13, "LastTrade",, "T")</f>
        <v>73.010000000000005</v>
      </c>
      <c r="G13" s="1">
        <f>RTD("cqg.rtd", ,"ContractData",C13, "NetLastTrade",, "T")</f>
        <v>1.9300000000000068</v>
      </c>
      <c r="H13" s="1">
        <f>RTD("cqg.rtd", ,"ContractData",C13, "Bid",, "T")</f>
        <v>73.09</v>
      </c>
      <c r="I13" s="1">
        <f>RTD("cqg.rtd", ,"ContractData",C13, "Ask",, "T")</f>
        <v>73.13</v>
      </c>
      <c r="J13" s="1">
        <f>IF(RTD("cqg.rtd", ,"ContractData",C13, "T_Settlement",, "T")="",RTD("cqg.rtd", ,"ContractData",C13, "LastTrade",, "T"),RTD("cqg.rtd", ,"ContractData",C13, "T_Settlement",, "T"))</f>
        <v>73.010000000000005</v>
      </c>
      <c r="K13" s="1">
        <f>RTD("cqg.rtd", ,"ContractData",C13, "Y_Settlement",, "T")</f>
        <v>71.08</v>
      </c>
      <c r="L13" s="1">
        <f t="shared" si="4"/>
        <v>1.9300000000000068</v>
      </c>
      <c r="N13" s="1" t="str">
        <f t="shared" si="0"/>
        <v>27</v>
      </c>
      <c r="O13" s="1" t="str">
        <f t="shared" si="1"/>
        <v>CLEH27</v>
      </c>
      <c r="P13" s="1">
        <f t="shared" si="5"/>
        <v>1.93</v>
      </c>
      <c r="Q13" s="3" t="str">
        <f>"$O$"&amp;RIGHT(Q12,3)+1&amp;":$O$"&amp;RIGHT(Q12,3)+12</f>
        <v>$O$119:$O$130</v>
      </c>
      <c r="R13" s="3" t="str">
        <f>"$P$"&amp;RIGHT(Q12,3)+1&amp;":$P$"&amp;RIGHT(Q12,3)+12</f>
        <v>$P$119:$P$130</v>
      </c>
      <c r="S13" s="2" t="str">
        <v>36</v>
      </c>
      <c r="T13" s="2">
        <v>0</v>
      </c>
      <c r="U13" s="2" t="str" cm="1">
        <f t="array" aca="1" ref="U13" ca="1">IFERROR(_xlfn.XLOOKUP(T13,INDIRECT(R13),INDIRECT(Q13)),"")</f>
        <v/>
      </c>
      <c r="W13" s="2" t="str">
        <v>36</v>
      </c>
      <c r="X13" s="3">
        <v>0</v>
      </c>
      <c r="Y13" s="2" t="str" cm="1">
        <f t="array" aca="1" ref="Y13" ca="1">IFERROR(_xlfn.XLOOKUP(X13,INDIRECT(R13),INDIRECT(Q13)),"")</f>
        <v/>
      </c>
    </row>
    <row r="14" spans="1:25" x14ac:dyDescent="0.3">
      <c r="A14">
        <f t="shared" si="8"/>
        <v>12</v>
      </c>
      <c r="B14" t="str">
        <f t="shared" si="2"/>
        <v>CLE?12</v>
      </c>
      <c r="C14" t="str">
        <f>RTD("cqg.rtd", ,"ContractData",B14, "Symbol",, "T")</f>
        <v>CLEJ27</v>
      </c>
      <c r="D14" t="str">
        <f t="shared" si="3"/>
        <v>27</v>
      </c>
      <c r="E14" t="str">
        <f>RTD("cqg.rtd", ,"ContractData",B14, "ContractMonth",, "T")</f>
        <v>APR</v>
      </c>
      <c r="F14" s="1">
        <f>RTD("cqg.rtd", ,"ContractData",C14, "LastTrade",, "T")</f>
        <v>72.67</v>
      </c>
      <c r="G14" s="1">
        <f>RTD("cqg.rtd", ,"ContractData",C14, "NetLastTrade",, "T")</f>
        <v>1.9000000000000057</v>
      </c>
      <c r="H14" s="1">
        <f>RTD("cqg.rtd", ,"ContractData",C14, "Bid",, "T")</f>
        <v>72.710000000000008</v>
      </c>
      <c r="I14" s="1">
        <f>RTD("cqg.rtd", ,"ContractData",C14, "Ask",, "T")</f>
        <v>72.75</v>
      </c>
      <c r="J14" s="1">
        <f>IF(RTD("cqg.rtd", ,"ContractData",C14, "T_Settlement",, "T")="",RTD("cqg.rtd", ,"ContractData",C14, "LastTrade",, "T"),RTD("cqg.rtd", ,"ContractData",C14, "T_Settlement",, "T"))</f>
        <v>72.67</v>
      </c>
      <c r="K14" s="1">
        <f>RTD("cqg.rtd", ,"ContractData",C14, "Y_Settlement",, "T")</f>
        <v>70.77</v>
      </c>
      <c r="L14" s="1">
        <f t="shared" si="4"/>
        <v>1.9000000000000057</v>
      </c>
      <c r="N14" s="1" t="str">
        <f t="shared" si="0"/>
        <v>27</v>
      </c>
      <c r="O14" s="1" t="str">
        <f t="shared" si="1"/>
        <v>CLEJ27</v>
      </c>
      <c r="P14" s="1">
        <f t="shared" si="5"/>
        <v>1.9</v>
      </c>
      <c r="Q14" s="3" t="str">
        <f>"$O$"&amp;RIGHT(Q13,3)+1&amp;":$O$"&amp;RIGHT(Q13,3)+12</f>
        <v>$O$131:$O$142</v>
      </c>
      <c r="R14" s="3" t="str">
        <f>"$P$"&amp;RIGHT(Q13,3)+1&amp;":$P$"&amp;RIGHT(Q13,3)+12</f>
        <v>$P$131:$P$142</v>
      </c>
      <c r="S14" s="2" t="str">
        <v>37</v>
      </c>
      <c r="T14" s="2">
        <v>0</v>
      </c>
      <c r="U14" s="2" t="str" cm="1">
        <f t="array" aca="1" ref="U14" ca="1">IFERROR(_xlfn.XLOOKUP(T14,INDIRECT(R14),INDIRECT(Q14)),"")</f>
        <v/>
      </c>
      <c r="W14" s="2" t="str">
        <v>37</v>
      </c>
      <c r="X14" s="3">
        <v>0</v>
      </c>
      <c r="Y14" s="2" t="str" cm="1">
        <f t="array" aca="1" ref="Y14" ca="1">IFERROR(_xlfn.XLOOKUP(X14,INDIRECT(R14),INDIRECT(Q14)),"")</f>
        <v/>
      </c>
    </row>
    <row r="15" spans="1:25" x14ac:dyDescent="0.3">
      <c r="A15">
        <f t="shared" si="8"/>
        <v>13</v>
      </c>
      <c r="B15" t="str">
        <f t="shared" si="2"/>
        <v>CLE?13</v>
      </c>
      <c r="C15" t="str">
        <f>RTD("cqg.rtd", ,"ContractData",B15, "Symbol",, "T")</f>
        <v>CLEK27</v>
      </c>
      <c r="D15" t="str">
        <f t="shared" si="3"/>
        <v>27</v>
      </c>
      <c r="E15" t="str">
        <f>RTD("cqg.rtd", ,"ContractData",B15, "ContractMonth",, "T")</f>
        <v>MAY</v>
      </c>
      <c r="F15" s="1">
        <f>RTD("cqg.rtd", ,"ContractData",C15, "LastTrade",, "T")</f>
        <v>70.66</v>
      </c>
      <c r="G15" s="1">
        <f>RTD("cqg.rtd", ,"ContractData",C15, "NetLastTrade",, "T")</f>
        <v>0.12999999999999545</v>
      </c>
      <c r="H15" s="1">
        <f>RTD("cqg.rtd", ,"ContractData",C15, "Bid",, "T")</f>
        <v>72.02</v>
      </c>
      <c r="I15" s="1">
        <f>RTD("cqg.rtd", ,"ContractData",C15, "Ask",, "T")</f>
        <v>72.930000000000007</v>
      </c>
      <c r="J15" s="1">
        <f>IF(RTD("cqg.rtd", ,"ContractData",C15, "T_Settlement",, "T")="",RTD("cqg.rtd", ,"ContractData",C15, "LastTrade",, "T"),RTD("cqg.rtd", ,"ContractData",C15, "T_Settlement",, "T"))</f>
        <v>70.66</v>
      </c>
      <c r="K15" s="1">
        <f>RTD("cqg.rtd", ,"ContractData",C15, "Y_Settlement",, "T")</f>
        <v>70.53</v>
      </c>
      <c r="L15" s="1">
        <f t="shared" si="4"/>
        <v>0.12999999999999545</v>
      </c>
      <c r="N15" s="1" t="str">
        <f t="shared" si="0"/>
        <v>27</v>
      </c>
      <c r="O15" s="1" t="str">
        <f t="shared" si="1"/>
        <v>CLEK27</v>
      </c>
      <c r="P15" s="1">
        <f t="shared" si="5"/>
        <v>0.13</v>
      </c>
      <c r="Q15" s="3"/>
    </row>
    <row r="16" spans="1:25" x14ac:dyDescent="0.3">
      <c r="A16">
        <f t="shared" si="8"/>
        <v>14</v>
      </c>
      <c r="B16" t="str">
        <f t="shared" si="2"/>
        <v>CLE?14</v>
      </c>
      <c r="C16" t="str">
        <f>RTD("cqg.rtd", ,"ContractData",B16, "Symbol",, "T")</f>
        <v>CLEM27</v>
      </c>
      <c r="D16" t="str">
        <f t="shared" si="3"/>
        <v>27</v>
      </c>
      <c r="E16" t="str">
        <f>RTD("cqg.rtd", ,"ContractData",B16, "ContractMonth",, "T")</f>
        <v>JUN</v>
      </c>
      <c r="F16" s="1">
        <f>RTD("cqg.rtd", ,"ContractData",C16, "LastTrade",, "T")</f>
        <v>72.16</v>
      </c>
      <c r="G16" s="1">
        <f>RTD("cqg.rtd", ,"ContractData",C16, "NetLastTrade",, "T")</f>
        <v>1.8699999999999903</v>
      </c>
      <c r="H16" s="1">
        <f>RTD("cqg.rtd", ,"ContractData",C16, "Bid",, "T")</f>
        <v>72.150000000000006</v>
      </c>
      <c r="I16" s="1">
        <f>RTD("cqg.rtd", ,"ContractData",C16, "Ask",, "T")</f>
        <v>72.180000000000007</v>
      </c>
      <c r="J16" s="1">
        <f>IF(RTD("cqg.rtd", ,"ContractData",C16, "T_Settlement",, "T")="",RTD("cqg.rtd", ,"ContractData",C16, "LastTrade",, "T"),RTD("cqg.rtd", ,"ContractData",C16, "T_Settlement",, "T"))</f>
        <v>72.16</v>
      </c>
      <c r="K16" s="1">
        <f>RTD("cqg.rtd", ,"ContractData",C16, "Y_Settlement",, "T")</f>
        <v>70.290000000000006</v>
      </c>
      <c r="L16" s="1">
        <f t="shared" si="4"/>
        <v>1.8699999999999903</v>
      </c>
      <c r="N16" s="1" t="str">
        <f t="shared" si="0"/>
        <v>27</v>
      </c>
      <c r="O16" s="1" t="str">
        <f t="shared" si="1"/>
        <v>CLEM27</v>
      </c>
      <c r="P16" s="1">
        <f t="shared" si="5"/>
        <v>1.87</v>
      </c>
      <c r="Q16" s="3"/>
      <c r="U16" s="3"/>
    </row>
    <row r="17" spans="1:20" x14ac:dyDescent="0.3">
      <c r="A17">
        <f t="shared" si="8"/>
        <v>15</v>
      </c>
      <c r="B17" t="str">
        <f t="shared" si="2"/>
        <v>CLE?15</v>
      </c>
      <c r="C17" t="str">
        <f>RTD("cqg.rtd", ,"ContractData",B17, "Symbol",, "T")</f>
        <v>CLEN27</v>
      </c>
      <c r="D17" t="str">
        <f t="shared" si="3"/>
        <v>27</v>
      </c>
      <c r="E17" t="str">
        <f>RTD("cqg.rtd", ,"ContractData",B17, "ContractMonth",, "T")</f>
        <v>JUL</v>
      </c>
      <c r="F17" s="1">
        <f>RTD("cqg.rtd", ,"ContractData",C17, "LastTrade",, "T")</f>
        <v>70.08</v>
      </c>
      <c r="G17" s="1">
        <f>RTD("cqg.rtd", ,"ContractData",C17, "NetLastTrade",, "T")</f>
        <v>3.0000000000001137E-2</v>
      </c>
      <c r="H17" s="1">
        <f>RTD("cqg.rtd", ,"ContractData",C17, "Bid",, "T")</f>
        <v>71.52</v>
      </c>
      <c r="I17" s="1">
        <f>RTD("cqg.rtd", ,"ContractData",C17, "Ask",, "T")</f>
        <v>72.350000000000009</v>
      </c>
      <c r="J17" s="1">
        <f>IF(RTD("cqg.rtd", ,"ContractData",C17, "T_Settlement",, "T")="",RTD("cqg.rtd", ,"ContractData",C17, "LastTrade",, "T"),RTD("cqg.rtd", ,"ContractData",C17, "T_Settlement",, "T"))</f>
        <v>70.08</v>
      </c>
      <c r="K17" s="1">
        <f>RTD("cqg.rtd", ,"ContractData",C17, "Y_Settlement",, "T")</f>
        <v>70.05</v>
      </c>
      <c r="L17" s="1">
        <f t="shared" si="4"/>
        <v>3.0000000000001137E-2</v>
      </c>
      <c r="N17" s="1" t="str">
        <f t="shared" si="0"/>
        <v>27</v>
      </c>
      <c r="O17" s="1" t="str">
        <f t="shared" si="1"/>
        <v>CLEN27</v>
      </c>
      <c r="P17" s="1">
        <f t="shared" si="5"/>
        <v>0.03</v>
      </c>
      <c r="Q17" s="3"/>
    </row>
    <row r="18" spans="1:20" x14ac:dyDescent="0.3">
      <c r="A18">
        <f t="shared" si="8"/>
        <v>16</v>
      </c>
      <c r="B18" t="str">
        <f t="shared" si="2"/>
        <v>CLE?16</v>
      </c>
      <c r="C18" t="str">
        <f>RTD("cqg.rtd", ,"ContractData",B18, "Symbol",, "T")</f>
        <v>CLEQ27</v>
      </c>
      <c r="D18" t="str">
        <f t="shared" si="3"/>
        <v>27</v>
      </c>
      <c r="E18" t="str">
        <f>RTD("cqg.rtd", ,"ContractData",B18, "ContractMonth",, "T")</f>
        <v>AUG</v>
      </c>
      <c r="F18" s="1">
        <f>RTD("cqg.rtd", ,"ContractData",C18, "LastTrade",, "T")</f>
        <v>70.040000000000006</v>
      </c>
      <c r="G18" s="1">
        <f>RTD("cqg.rtd", ,"ContractData",C18, "NetLastTrade",, "T")</f>
        <v>0.23000000000000398</v>
      </c>
      <c r="H18" s="1">
        <f>RTD("cqg.rtd", ,"ContractData",C18, "Bid",, "T")</f>
        <v>71.210000000000008</v>
      </c>
      <c r="I18" s="1">
        <f>RTD("cqg.rtd", ,"ContractData",C18, "Ask",, "T")</f>
        <v>72.13</v>
      </c>
      <c r="J18" s="1">
        <f>IF(RTD("cqg.rtd", ,"ContractData",C18, "T_Settlement",, "T")="",RTD("cqg.rtd", ,"ContractData",C18, "LastTrade",, "T"),RTD("cqg.rtd", ,"ContractData",C18, "T_Settlement",, "T"))</f>
        <v>70.040000000000006</v>
      </c>
      <c r="K18" s="1">
        <f>RTD("cqg.rtd", ,"ContractData",C18, "Y_Settlement",, "T")</f>
        <v>69.81</v>
      </c>
      <c r="L18" s="1">
        <f t="shared" si="4"/>
        <v>0.23000000000000398</v>
      </c>
      <c r="N18" s="1" t="str">
        <f t="shared" si="0"/>
        <v>27</v>
      </c>
      <c r="O18" s="1" t="str">
        <f t="shared" si="1"/>
        <v>CLEQ27</v>
      </c>
      <c r="P18" s="1">
        <f t="shared" si="5"/>
        <v>0.23</v>
      </c>
      <c r="Q18" s="3"/>
      <c r="R18" s="4"/>
    </row>
    <row r="19" spans="1:20" x14ac:dyDescent="0.3">
      <c r="A19">
        <f t="shared" si="8"/>
        <v>17</v>
      </c>
      <c r="B19" t="str">
        <f t="shared" si="2"/>
        <v>CLE?17</v>
      </c>
      <c r="C19" t="str">
        <f>RTD("cqg.rtd", ,"ContractData",B19, "Symbol",, "T")</f>
        <v>CLEU27</v>
      </c>
      <c r="D19" t="str">
        <f t="shared" si="3"/>
        <v>27</v>
      </c>
      <c r="E19" t="str">
        <f>RTD("cqg.rtd", ,"ContractData",B19, "ContractMonth",, "T")</f>
        <v>SEP</v>
      </c>
      <c r="F19" s="1">
        <f>RTD("cqg.rtd", ,"ContractData",C19, "LastTrade",, "T")</f>
        <v>69.739999999999995</v>
      </c>
      <c r="G19" s="1">
        <f>RTD("cqg.rtd", ,"ContractData",C19, "NetLastTrade",, "T")</f>
        <v>0.13999999999998636</v>
      </c>
      <c r="H19" s="1">
        <f>RTD("cqg.rtd", ,"ContractData",C19, "Bid",, "T")</f>
        <v>71.31</v>
      </c>
      <c r="I19" s="1">
        <f>RTD("cqg.rtd", ,"ContractData",C19, "Ask",, "T")</f>
        <v>71.58</v>
      </c>
      <c r="J19" s="1">
        <f>IF(RTD("cqg.rtd", ,"ContractData",C19, "T_Settlement",, "T")="",RTD("cqg.rtd", ,"ContractData",C19, "LastTrade",, "T"),RTD("cqg.rtd", ,"ContractData",C19, "T_Settlement",, "T"))</f>
        <v>69.739999999999995</v>
      </c>
      <c r="K19" s="1">
        <f>RTD("cqg.rtd", ,"ContractData",C19, "Y_Settlement",, "T")</f>
        <v>69.600000000000009</v>
      </c>
      <c r="L19" s="1">
        <f t="shared" si="4"/>
        <v>0.13999999999998636</v>
      </c>
      <c r="N19" s="1" t="str">
        <f t="shared" si="0"/>
        <v>27</v>
      </c>
      <c r="O19" s="1" t="str">
        <f t="shared" si="1"/>
        <v>CLEU27</v>
      </c>
      <c r="P19" s="1">
        <f t="shared" si="5"/>
        <v>0.14000000000000001</v>
      </c>
      <c r="Q19" s="3"/>
    </row>
    <row r="20" spans="1:20" x14ac:dyDescent="0.3">
      <c r="A20">
        <f t="shared" si="8"/>
        <v>18</v>
      </c>
      <c r="B20" t="str">
        <f t="shared" si="2"/>
        <v>CLE?18</v>
      </c>
      <c r="C20" t="str">
        <f>RTD("cqg.rtd", ,"ContractData",B20, "Symbol",, "T")</f>
        <v>CLEV27</v>
      </c>
      <c r="D20" t="str">
        <f t="shared" si="3"/>
        <v>27</v>
      </c>
      <c r="E20" t="str">
        <f>RTD("cqg.rtd", ,"ContractData",B20, "ContractMonth",, "T")</f>
        <v>OCT</v>
      </c>
      <c r="F20" s="1">
        <f>RTD("cqg.rtd", ,"ContractData",C20, "LastTrade",, "T")</f>
        <v>69.42</v>
      </c>
      <c r="G20" s="1">
        <f>RTD("cqg.rtd", ,"ContractData",C20, "NetLastTrade",, "T")</f>
        <v>0</v>
      </c>
      <c r="H20" s="1">
        <f>RTD("cqg.rtd", ,"ContractData",C20, "Bid",, "T")</f>
        <v>70.790000000000006</v>
      </c>
      <c r="I20" s="1">
        <f>RTD("cqg.rtd", ,"ContractData",C20, "Ask",, "T")</f>
        <v>71.58</v>
      </c>
      <c r="J20" s="1">
        <f>IF(RTD("cqg.rtd", ,"ContractData",C20, "T_Settlement",, "T")="",RTD("cqg.rtd", ,"ContractData",C20, "LastTrade",, "T"),RTD("cqg.rtd", ,"ContractData",C20, "T_Settlement",, "T"))</f>
        <v>69.42</v>
      </c>
      <c r="K20" s="1">
        <f>RTD("cqg.rtd", ,"ContractData",C20, "Y_Settlement",, "T")</f>
        <v>69.42</v>
      </c>
      <c r="L20" s="1">
        <f t="shared" si="4"/>
        <v>0</v>
      </c>
      <c r="N20" s="1" t="str">
        <f t="shared" si="0"/>
        <v>27</v>
      </c>
      <c r="O20" s="1" t="str">
        <f t="shared" si="1"/>
        <v>CLEV27</v>
      </c>
      <c r="P20" s="1">
        <f t="shared" si="5"/>
        <v>0</v>
      </c>
      <c r="Q20" s="3"/>
    </row>
    <row r="21" spans="1:20" x14ac:dyDescent="0.3">
      <c r="A21">
        <f t="shared" si="8"/>
        <v>19</v>
      </c>
      <c r="B21" t="str">
        <f t="shared" si="2"/>
        <v>CLE?19</v>
      </c>
      <c r="C21" t="str">
        <f>RTD("cqg.rtd", ,"ContractData",B21, "Symbol",, "T")</f>
        <v>CLEX27</v>
      </c>
      <c r="D21" t="str">
        <f t="shared" si="3"/>
        <v>27</v>
      </c>
      <c r="E21" t="str">
        <f>RTD("cqg.rtd", ,"ContractData",B21, "ContractMonth",, "T")</f>
        <v>NOV</v>
      </c>
      <c r="F21" s="1">
        <f>RTD("cqg.rtd", ,"ContractData",C21, "LastTrade",, "T")</f>
        <v>69.47</v>
      </c>
      <c r="G21" s="1">
        <f>RTD("cqg.rtd", ,"ContractData",C21, "NetLastTrade",, "T")</f>
        <v>0.21999999999999886</v>
      </c>
      <c r="H21" s="1">
        <f>RTD("cqg.rtd", ,"ContractData",C21, "Bid",, "T")</f>
        <v>70.56</v>
      </c>
      <c r="I21" s="1">
        <f>RTD("cqg.rtd", ,"ContractData",C21, "Ask",, "T")</f>
        <v>71.460000000000008</v>
      </c>
      <c r="J21" s="1">
        <f>IF(RTD("cqg.rtd", ,"ContractData",C21, "T_Settlement",, "T")="",RTD("cqg.rtd", ,"ContractData",C21, "LastTrade",, "T"),RTD("cqg.rtd", ,"ContractData",C21, "T_Settlement",, "T"))</f>
        <v>69.47</v>
      </c>
      <c r="K21" s="1">
        <f>RTD("cqg.rtd", ,"ContractData",C21, "Y_Settlement",, "T")</f>
        <v>69.25</v>
      </c>
      <c r="L21" s="1">
        <f t="shared" si="4"/>
        <v>0.21999999999999886</v>
      </c>
      <c r="N21" s="1" t="str">
        <f t="shared" si="0"/>
        <v>27</v>
      </c>
      <c r="O21" s="1" t="str">
        <f t="shared" si="1"/>
        <v>CLEX27</v>
      </c>
      <c r="P21" s="1">
        <f t="shared" si="5"/>
        <v>0.22</v>
      </c>
      <c r="Q21" s="3"/>
      <c r="R21" s="5" t="str">
        <f>RTD("cqg.rtd", ,"ContractData", "CLEK26", "T_SettlementTime",, "T")</f>
        <v/>
      </c>
    </row>
    <row r="22" spans="1:20" x14ac:dyDescent="0.3">
      <c r="A22">
        <f t="shared" si="8"/>
        <v>20</v>
      </c>
      <c r="B22" t="str">
        <f t="shared" si="2"/>
        <v>CLE?20</v>
      </c>
      <c r="C22" t="str">
        <f>RTD("cqg.rtd", ,"ContractData",B22, "Symbol",, "T")</f>
        <v>CLEZ27</v>
      </c>
      <c r="D22" t="str">
        <f t="shared" si="3"/>
        <v>27</v>
      </c>
      <c r="E22" t="str">
        <f>RTD("cqg.rtd", ,"ContractData",B22, "ContractMonth",, "T")</f>
        <v>DEC</v>
      </c>
      <c r="F22" s="1">
        <f>RTD("cqg.rtd", ,"ContractData",C22, "LastTrade",, "T")</f>
        <v>70.77</v>
      </c>
      <c r="G22" s="1">
        <f>RTD("cqg.rtd", ,"ContractData",C22, "NetLastTrade",, "T")</f>
        <v>1.6899999999999977</v>
      </c>
      <c r="H22" s="1">
        <f>RTD("cqg.rtd", ,"ContractData",C22, "Bid",, "T")</f>
        <v>70.75</v>
      </c>
      <c r="I22" s="1">
        <f>RTD("cqg.rtd", ,"ContractData",C22, "Ask",, "T")</f>
        <v>70.77</v>
      </c>
      <c r="J22" s="1">
        <f>IF(RTD("cqg.rtd", ,"ContractData",C22, "T_Settlement",, "T")="",RTD("cqg.rtd", ,"ContractData",C22, "LastTrade",, "T"),RTD("cqg.rtd", ,"ContractData",C22, "T_Settlement",, "T"))</f>
        <v>70.77</v>
      </c>
      <c r="K22" s="1">
        <f>RTD("cqg.rtd", ,"ContractData",C22, "Y_Settlement",, "T")</f>
        <v>69.08</v>
      </c>
      <c r="L22" s="1">
        <f t="shared" si="4"/>
        <v>1.6899999999999977</v>
      </c>
      <c r="N22" s="1" t="str">
        <f t="shared" si="0"/>
        <v>27</v>
      </c>
      <c r="O22" s="1" t="str">
        <f t="shared" si="1"/>
        <v>CLEZ27</v>
      </c>
      <c r="P22" s="1">
        <f t="shared" si="5"/>
        <v>1.69</v>
      </c>
      <c r="Q22" s="3"/>
      <c r="R22" s="5"/>
    </row>
    <row r="23" spans="1:20" x14ac:dyDescent="0.3">
      <c r="A23">
        <f t="shared" si="8"/>
        <v>21</v>
      </c>
      <c r="B23" t="str">
        <f t="shared" si="2"/>
        <v>CLE?21</v>
      </c>
      <c r="C23" t="str">
        <f>RTD("cqg.rtd", ,"ContractData",B23, "Symbol",, "T")</f>
        <v>CLEF28</v>
      </c>
      <c r="D23" t="str">
        <f t="shared" si="3"/>
        <v>28</v>
      </c>
      <c r="E23" t="str">
        <f>RTD("cqg.rtd", ,"ContractData",B23, "ContractMonth",, "T")</f>
        <v>JAN</v>
      </c>
      <c r="F23" s="1">
        <f>RTD("cqg.rtd", ,"ContractData",C23, "LastTrade",, "T")</f>
        <v>69.03</v>
      </c>
      <c r="G23" s="1">
        <f>RTD("cqg.rtd", ,"ContractData",C23, "NetLastTrade",, "T")</f>
        <v>0.17000000000000171</v>
      </c>
      <c r="H23" s="1">
        <f>RTD("cqg.rtd", ,"ContractData",C23, "Bid",, "T")</f>
        <v>70</v>
      </c>
      <c r="I23" s="1">
        <f>RTD("cqg.rtd", ,"ContractData",C23, "Ask",, "T")</f>
        <v>71.03</v>
      </c>
      <c r="J23" s="1">
        <f>IF(RTD("cqg.rtd", ,"ContractData",C23, "T_Settlement",, "T")="",RTD("cqg.rtd", ,"ContractData",C23, "LastTrade",, "T"),RTD("cqg.rtd", ,"ContractData",C23, "T_Settlement",, "T"))</f>
        <v>69.03</v>
      </c>
      <c r="K23" s="1">
        <f>RTD("cqg.rtd", ,"ContractData",C23, "Y_Settlement",, "T")</f>
        <v>68.86</v>
      </c>
      <c r="L23" s="1">
        <f t="shared" si="4"/>
        <v>0.17000000000000171</v>
      </c>
      <c r="N23" s="1" t="str">
        <f t="shared" si="0"/>
        <v>28</v>
      </c>
      <c r="O23" s="1" t="str">
        <f t="shared" si="1"/>
        <v>CLEF28</v>
      </c>
      <c r="P23" s="1">
        <f t="shared" si="5"/>
        <v>0.17</v>
      </c>
      <c r="Q23" s="3"/>
    </row>
    <row r="24" spans="1:20" x14ac:dyDescent="0.3">
      <c r="A24">
        <f t="shared" si="8"/>
        <v>22</v>
      </c>
      <c r="B24" t="str">
        <f t="shared" si="2"/>
        <v>CLE?22</v>
      </c>
      <c r="C24" t="str">
        <f>RTD("cqg.rtd", ,"ContractData",B24, "Symbol",, "T")</f>
        <v>CLEG28</v>
      </c>
      <c r="D24" t="str">
        <f t="shared" si="3"/>
        <v>28</v>
      </c>
      <c r="E24" t="str">
        <f>RTD("cqg.rtd", ,"ContractData",B24, "ContractMonth",, "T")</f>
        <v>FEB</v>
      </c>
      <c r="F24" s="1">
        <f>RTD("cqg.rtd", ,"ContractData",C24, "LastTrade",, "T")</f>
        <v>68.14</v>
      </c>
      <c r="G24" s="1">
        <f>RTD("cqg.rtd", ,"ContractData",C24, "NetLastTrade",, "T")</f>
        <v>-0.51000000000000512</v>
      </c>
      <c r="H24" s="1">
        <f>RTD("cqg.rtd", ,"ContractData",C24, "Bid",, "T")</f>
        <v>69.77</v>
      </c>
      <c r="I24" s="1">
        <f>RTD("cqg.rtd", ,"ContractData",C24, "Ask",, "T")</f>
        <v>70.850000000000009</v>
      </c>
      <c r="J24" s="1">
        <f>IF(RTD("cqg.rtd", ,"ContractData",C24, "T_Settlement",, "T")="",RTD("cqg.rtd", ,"ContractData",C24, "LastTrade",, "T"),RTD("cqg.rtd", ,"ContractData",C24, "T_Settlement",, "T"))</f>
        <v>68.14</v>
      </c>
      <c r="K24" s="1">
        <f>RTD("cqg.rtd", ,"ContractData",C24, "Y_Settlement",, "T")</f>
        <v>68.650000000000006</v>
      </c>
      <c r="L24" s="1">
        <f t="shared" si="4"/>
        <v>-0.51000000000000512</v>
      </c>
      <c r="N24" s="1" t="str">
        <f t="shared" si="0"/>
        <v>28</v>
      </c>
      <c r="O24" s="1" t="str">
        <f t="shared" si="1"/>
        <v>CLEG28</v>
      </c>
      <c r="P24" s="1">
        <f t="shared" si="5"/>
        <v>-0.51</v>
      </c>
      <c r="Q24" s="3"/>
    </row>
    <row r="25" spans="1:20" x14ac:dyDescent="0.3">
      <c r="A25">
        <f t="shared" si="8"/>
        <v>23</v>
      </c>
      <c r="B25" t="str">
        <f t="shared" si="2"/>
        <v>CLE?23</v>
      </c>
      <c r="C25" t="str">
        <f>RTD("cqg.rtd", ,"ContractData",B25, "Symbol",, "T")</f>
        <v>CLEH28</v>
      </c>
      <c r="D25" t="str">
        <f t="shared" si="3"/>
        <v>28</v>
      </c>
      <c r="E25" t="str">
        <f>RTD("cqg.rtd", ,"ContractData",B25, "ContractMonth",, "T")</f>
        <v>MAR</v>
      </c>
      <c r="F25" s="1">
        <f>RTD("cqg.rtd", ,"ContractData",C25, "LastTrade",, "T")</f>
        <v>70.19</v>
      </c>
      <c r="G25" s="1">
        <f>RTD("cqg.rtd", ,"ContractData",C25, "NetLastTrade",, "T")</f>
        <v>1.7199999999999989</v>
      </c>
      <c r="H25" s="1">
        <f>RTD("cqg.rtd", ,"ContractData",C25, "Bid",, "T")</f>
        <v>69.989999999999995</v>
      </c>
      <c r="I25" s="1">
        <f>RTD("cqg.rtd", ,"ContractData",C25, "Ask",, "T")</f>
        <v>70.260000000000005</v>
      </c>
      <c r="J25" s="1">
        <f>IF(RTD("cqg.rtd", ,"ContractData",C25, "T_Settlement",, "T")="",RTD("cqg.rtd", ,"ContractData",C25, "LastTrade",, "T"),RTD("cqg.rtd", ,"ContractData",C25, "T_Settlement",, "T"))</f>
        <v>70.19</v>
      </c>
      <c r="K25" s="1">
        <f>RTD("cqg.rtd", ,"ContractData",C25, "Y_Settlement",, "T")</f>
        <v>68.47</v>
      </c>
      <c r="L25" s="1">
        <f t="shared" si="4"/>
        <v>1.7199999999999989</v>
      </c>
      <c r="N25" s="1" t="str">
        <f t="shared" si="0"/>
        <v>28</v>
      </c>
      <c r="O25" s="1" t="str">
        <f t="shared" si="1"/>
        <v>CLEH28</v>
      </c>
      <c r="P25" s="1">
        <f t="shared" si="5"/>
        <v>1.72</v>
      </c>
      <c r="Q25" s="3"/>
    </row>
    <row r="26" spans="1:20" x14ac:dyDescent="0.3">
      <c r="A26">
        <f t="shared" si="8"/>
        <v>24</v>
      </c>
      <c r="B26" t="str">
        <f t="shared" si="2"/>
        <v>CLE?24</v>
      </c>
      <c r="C26" t="str">
        <f>RTD("cqg.rtd", ,"ContractData",B26, "Symbol",, "T")</f>
        <v>CLEJ28</v>
      </c>
      <c r="D26" t="str">
        <f t="shared" si="3"/>
        <v>28</v>
      </c>
      <c r="E26" t="str">
        <f>RTD("cqg.rtd", ,"ContractData",B26, "ContractMonth",, "T")</f>
        <v>APR</v>
      </c>
      <c r="F26" s="1" t="str">
        <f>RTD("cqg.rtd", ,"ContractData",C26, "LastTrade",, "T")</f>
        <v/>
      </c>
      <c r="G26" s="1" t="str">
        <f>RTD("cqg.rtd", ,"ContractData",C26, "NetLastTrade",, "T")</f>
        <v/>
      </c>
      <c r="H26" s="1">
        <f>RTD("cqg.rtd", ,"ContractData",C26, "Bid",, "T")</f>
        <v>69.489999999999995</v>
      </c>
      <c r="I26" s="1">
        <f>RTD("cqg.rtd", ,"ContractData",C26, "Ask",, "T")</f>
        <v>70.3</v>
      </c>
      <c r="J26" s="1" t="str">
        <f>IF(RTD("cqg.rtd", ,"ContractData",C26, "T_Settlement",, "T")="",RTD("cqg.rtd", ,"ContractData",C26, "LastTrade",, "T"),RTD("cqg.rtd", ,"ContractData",C26, "T_Settlement",, "T"))</f>
        <v/>
      </c>
      <c r="K26" s="1">
        <f>RTD("cqg.rtd", ,"ContractData",C26, "Y_Settlement",, "T")</f>
        <v>68.320000000000007</v>
      </c>
      <c r="L26" s="1" t="str">
        <f t="shared" si="4"/>
        <v/>
      </c>
      <c r="N26" s="1" t="str">
        <f t="shared" si="0"/>
        <v>28</v>
      </c>
      <c r="O26" s="1" t="str">
        <f t="shared" si="1"/>
        <v>CLEJ28</v>
      </c>
      <c r="P26" s="1" t="str">
        <f t="shared" si="5"/>
        <v/>
      </c>
      <c r="Q26" s="3"/>
    </row>
    <row r="27" spans="1:20" x14ac:dyDescent="0.3">
      <c r="A27">
        <f t="shared" si="8"/>
        <v>25</v>
      </c>
      <c r="B27" t="str">
        <f t="shared" si="2"/>
        <v>CLE?25</v>
      </c>
      <c r="C27" t="str">
        <f>RTD("cqg.rtd", ,"ContractData",B27, "Symbol",, "T")</f>
        <v>CLEK28</v>
      </c>
      <c r="D27" t="str">
        <f t="shared" si="3"/>
        <v>28</v>
      </c>
      <c r="E27" t="str">
        <f>RTD("cqg.rtd", ,"ContractData",B27, "ContractMonth",, "T")</f>
        <v>MAY</v>
      </c>
      <c r="F27" s="1" t="str">
        <f>RTD("cqg.rtd", ,"ContractData",C27, "LastTrade",, "T")</f>
        <v/>
      </c>
      <c r="G27" s="1" t="str">
        <f>RTD("cqg.rtd", ,"ContractData",C27, "NetLastTrade",, "T")</f>
        <v/>
      </c>
      <c r="H27" s="1">
        <f>RTD("cqg.rtd", ,"ContractData",C27, "Bid",, "T")</f>
        <v>69.260000000000005</v>
      </c>
      <c r="I27" s="1">
        <f>RTD("cqg.rtd", ,"ContractData",C27, "Ask",, "T")</f>
        <v>70.23</v>
      </c>
      <c r="J27" s="1" t="str">
        <f>IF(RTD("cqg.rtd", ,"ContractData",C27, "T_Settlement",, "T")="",RTD("cqg.rtd", ,"ContractData",C27, "LastTrade",, "T"),RTD("cqg.rtd", ,"ContractData",C27, "T_Settlement",, "T"))</f>
        <v/>
      </c>
      <c r="K27" s="1">
        <f>RTD("cqg.rtd", ,"ContractData",C27, "Y_Settlement",, "T")</f>
        <v>68.210000000000008</v>
      </c>
      <c r="L27" s="1" t="str">
        <f t="shared" si="4"/>
        <v/>
      </c>
      <c r="N27" s="1" t="str">
        <f t="shared" si="0"/>
        <v>28</v>
      </c>
      <c r="O27" s="1" t="str">
        <f t="shared" si="1"/>
        <v>CLEK28</v>
      </c>
      <c r="P27" s="1" t="str">
        <f t="shared" si="5"/>
        <v/>
      </c>
      <c r="Q27" s="3"/>
    </row>
    <row r="28" spans="1:20" x14ac:dyDescent="0.3">
      <c r="A28">
        <f t="shared" si="8"/>
        <v>26</v>
      </c>
      <c r="B28" t="str">
        <f t="shared" si="2"/>
        <v>CLE?26</v>
      </c>
      <c r="C28" t="str">
        <f>RTD("cqg.rtd", ,"ContractData",B28, "Symbol",, "T")</f>
        <v>CLEM28</v>
      </c>
      <c r="D28" t="str">
        <f t="shared" si="3"/>
        <v>28</v>
      </c>
      <c r="E28" t="str">
        <f>RTD("cqg.rtd", ,"ContractData",B28, "ContractMonth",, "T")</f>
        <v>JUN</v>
      </c>
      <c r="F28" s="1">
        <f>RTD("cqg.rtd", ,"ContractData",C28, "LastTrade",, "T")</f>
        <v>69.62</v>
      </c>
      <c r="G28" s="1">
        <f>RTD("cqg.rtd", ,"ContractData",C28, "NetLastTrade",, "T")</f>
        <v>1.5200000000000102</v>
      </c>
      <c r="H28" s="1">
        <f>RTD("cqg.rtd", ,"ContractData",C28, "Bid",, "T")</f>
        <v>69.600000000000009</v>
      </c>
      <c r="I28" s="1">
        <f>RTD("cqg.rtd", ,"ContractData",C28, "Ask",, "T")</f>
        <v>69.62</v>
      </c>
      <c r="J28" s="1">
        <f>IF(RTD("cqg.rtd", ,"ContractData",C28, "T_Settlement",, "T")="",RTD("cqg.rtd", ,"ContractData",C28, "LastTrade",, "T"),RTD("cqg.rtd", ,"ContractData",C28, "T_Settlement",, "T"))</f>
        <v>69.62</v>
      </c>
      <c r="K28" s="1">
        <f>RTD("cqg.rtd", ,"ContractData",C28, "Y_Settlement",, "T")</f>
        <v>68.099999999999994</v>
      </c>
      <c r="L28" s="1">
        <f t="shared" si="4"/>
        <v>1.5200000000000102</v>
      </c>
      <c r="N28" s="1" t="str">
        <f t="shared" si="0"/>
        <v>28</v>
      </c>
      <c r="O28" s="1" t="str">
        <f t="shared" si="1"/>
        <v>CLEM28</v>
      </c>
      <c r="P28" s="1">
        <f t="shared" si="5"/>
        <v>1.52</v>
      </c>
      <c r="Q28" s="3"/>
    </row>
    <row r="29" spans="1:20" x14ac:dyDescent="0.3">
      <c r="A29">
        <f t="shared" si="8"/>
        <v>27</v>
      </c>
      <c r="B29" t="str">
        <f t="shared" si="2"/>
        <v>CLE?27</v>
      </c>
      <c r="C29" t="str">
        <f>RTD("cqg.rtd", ,"ContractData",B29, "Symbol",, "T")</f>
        <v>CLEN28</v>
      </c>
      <c r="D29" t="str">
        <f t="shared" si="3"/>
        <v>28</v>
      </c>
      <c r="E29" t="str">
        <f>RTD("cqg.rtd", ,"ContractData",B29, "ContractMonth",, "T")</f>
        <v>JUL</v>
      </c>
      <c r="F29" s="1" t="str">
        <f>RTD("cqg.rtd", ,"ContractData",C29, "LastTrade",, "T")</f>
        <v/>
      </c>
      <c r="G29" s="1" t="str">
        <f>RTD("cqg.rtd", ,"ContractData",C29, "NetLastTrade",, "T")</f>
        <v/>
      </c>
      <c r="H29" s="1">
        <f>RTD("cqg.rtd", ,"ContractData",C29, "Bid",, "T")</f>
        <v>68.960000000000008</v>
      </c>
      <c r="I29" s="1">
        <f>RTD("cqg.rtd", ,"ContractData",C29, "Ask",, "T")</f>
        <v>69.97</v>
      </c>
      <c r="J29" s="1" t="str">
        <f>IF(RTD("cqg.rtd", ,"ContractData",C29, "T_Settlement",, "T")="",RTD("cqg.rtd", ,"ContractData",C29, "LastTrade",, "T"),RTD("cqg.rtd", ,"ContractData",C29, "T_Settlement",, "T"))</f>
        <v/>
      </c>
      <c r="K29" s="1">
        <f>RTD("cqg.rtd", ,"ContractData",C29, "Y_Settlement",, "T")</f>
        <v>67.95</v>
      </c>
      <c r="L29" s="1" t="str">
        <f t="shared" si="4"/>
        <v/>
      </c>
      <c r="N29" s="1" t="str">
        <f t="shared" si="0"/>
        <v>28</v>
      </c>
      <c r="O29" s="1" t="str">
        <f t="shared" si="1"/>
        <v>CLEN28</v>
      </c>
      <c r="P29" s="1" t="str">
        <f t="shared" si="5"/>
        <v/>
      </c>
      <c r="Q29" s="3"/>
    </row>
    <row r="30" spans="1:20" x14ac:dyDescent="0.3">
      <c r="A30">
        <f t="shared" si="8"/>
        <v>28</v>
      </c>
      <c r="B30" t="str">
        <f t="shared" si="2"/>
        <v>CLE?28</v>
      </c>
      <c r="C30" t="str">
        <f>RTD("cqg.rtd", ,"ContractData",B30, "Symbol",, "T")</f>
        <v>CLEQ28</v>
      </c>
      <c r="D30" t="str">
        <f t="shared" si="3"/>
        <v>28</v>
      </c>
      <c r="E30" t="str">
        <f>RTD("cqg.rtd", ,"ContractData",B30, "ContractMonth",, "T")</f>
        <v>AUG</v>
      </c>
      <c r="F30" s="1" t="str">
        <f>RTD("cqg.rtd", ,"ContractData",C30, "LastTrade",, "T")</f>
        <v/>
      </c>
      <c r="G30" s="1" t="str">
        <f>RTD("cqg.rtd", ,"ContractData",C30, "NetLastTrade",, "T")</f>
        <v/>
      </c>
      <c r="H30" s="1">
        <f>RTD("cqg.rtd", ,"ContractData",C30, "Bid",, "T")</f>
        <v>68.7</v>
      </c>
      <c r="I30" s="1">
        <f>RTD("cqg.rtd", ,"ContractData",C30, "Ask",, "T")</f>
        <v>69.81</v>
      </c>
      <c r="J30" s="1" t="str">
        <f>IF(RTD("cqg.rtd", ,"ContractData",C30, "T_Settlement",, "T")="",RTD("cqg.rtd", ,"ContractData",C30, "LastTrade",, "T"),RTD("cqg.rtd", ,"ContractData",C30, "T_Settlement",, "T"))</f>
        <v/>
      </c>
      <c r="K30" s="1">
        <f>RTD("cqg.rtd", ,"ContractData",C30, "Y_Settlement",, "T")</f>
        <v>67.78</v>
      </c>
      <c r="L30" s="1" t="str">
        <f t="shared" si="4"/>
        <v/>
      </c>
      <c r="N30" s="1" t="str">
        <f t="shared" si="0"/>
        <v>28</v>
      </c>
      <c r="O30" s="1" t="str">
        <f t="shared" si="1"/>
        <v>CLEQ28</v>
      </c>
      <c r="P30" s="1" t="str">
        <f t="shared" si="5"/>
        <v/>
      </c>
      <c r="Q30" s="3"/>
    </row>
    <row r="31" spans="1:20" x14ac:dyDescent="0.3">
      <c r="A31">
        <f t="shared" si="8"/>
        <v>29</v>
      </c>
      <c r="B31" t="str">
        <f t="shared" si="2"/>
        <v>CLE?29</v>
      </c>
      <c r="C31" t="str">
        <f>RTD("cqg.rtd", ,"ContractData",B31, "Symbol",, "T")</f>
        <v>CLEU28</v>
      </c>
      <c r="D31" t="str">
        <f t="shared" si="3"/>
        <v>28</v>
      </c>
      <c r="E31" t="str">
        <f>RTD("cqg.rtd", ,"ContractData",B31, "ContractMonth",, "T")</f>
        <v>SEP</v>
      </c>
      <c r="F31" s="1">
        <f>RTD("cqg.rtd", ,"ContractData",C31, "LastTrade",, "T")</f>
        <v>67.7</v>
      </c>
      <c r="G31" s="1">
        <f>RTD("cqg.rtd", ,"ContractData",C31, "NetLastTrade",, "T")</f>
        <v>9.0000000000003411E-2</v>
      </c>
      <c r="H31" s="1">
        <f>RTD("cqg.rtd", ,"ContractData",C31, "Bid",, "T")</f>
        <v>68.81</v>
      </c>
      <c r="I31" s="1">
        <f>RTD("cqg.rtd", ,"ContractData",C31, "Ask",, "T")</f>
        <v>69.290000000000006</v>
      </c>
      <c r="J31" s="1">
        <f>IF(RTD("cqg.rtd", ,"ContractData",C31, "T_Settlement",, "T")="",RTD("cqg.rtd", ,"ContractData",C31, "LastTrade",, "T"),RTD("cqg.rtd", ,"ContractData",C31, "T_Settlement",, "T"))</f>
        <v>67.7</v>
      </c>
      <c r="K31" s="1">
        <f>RTD("cqg.rtd", ,"ContractData",C31, "Y_Settlement",, "T")</f>
        <v>67.61</v>
      </c>
      <c r="L31" s="1">
        <f t="shared" si="4"/>
        <v>9.0000000000003411E-2</v>
      </c>
      <c r="N31" s="1" t="str">
        <f t="shared" si="0"/>
        <v>28</v>
      </c>
      <c r="O31" s="1" t="str">
        <f t="shared" si="1"/>
        <v>CLEU28</v>
      </c>
      <c r="P31" s="1">
        <f t="shared" si="5"/>
        <v>0.09</v>
      </c>
      <c r="Q31" s="3"/>
      <c r="T31" s="4"/>
    </row>
    <row r="32" spans="1:20" x14ac:dyDescent="0.3">
      <c r="A32">
        <f t="shared" si="8"/>
        <v>30</v>
      </c>
      <c r="B32" t="str">
        <f t="shared" si="2"/>
        <v>CLE?30</v>
      </c>
      <c r="C32" t="str">
        <f>RTD("cqg.rtd", ,"ContractData",B32, "Symbol",, "T")</f>
        <v>CLEV28</v>
      </c>
      <c r="D32" t="str">
        <f t="shared" si="3"/>
        <v>28</v>
      </c>
      <c r="E32" t="str">
        <f>RTD("cqg.rtd", ,"ContractData",B32, "ContractMonth",, "T")</f>
        <v>OCT</v>
      </c>
      <c r="F32" s="1" t="str">
        <f>RTD("cqg.rtd", ,"ContractData",C32, "LastTrade",, "T")</f>
        <v/>
      </c>
      <c r="G32" s="1" t="str">
        <f>RTD("cqg.rtd", ,"ContractData",C32, "NetLastTrade",, "T")</f>
        <v/>
      </c>
      <c r="H32" s="1">
        <f>RTD("cqg.rtd", ,"ContractData",C32, "Bid",, "T")</f>
        <v>68.36</v>
      </c>
      <c r="I32" s="1">
        <f>RTD("cqg.rtd", ,"ContractData",C32, "Ask",, "T")</f>
        <v>69.38</v>
      </c>
      <c r="J32" s="1" t="str">
        <f>IF(RTD("cqg.rtd", ,"ContractData",C32, "T_Settlement",, "T")="",RTD("cqg.rtd", ,"ContractData",C32, "LastTrade",, "T"),RTD("cqg.rtd", ,"ContractData",C32, "T_Settlement",, "T"))</f>
        <v/>
      </c>
      <c r="K32" s="1">
        <f>RTD("cqg.rtd", ,"ContractData",C32, "Y_Settlement",, "T")</f>
        <v>67.47</v>
      </c>
      <c r="L32" s="1" t="str">
        <f t="shared" si="4"/>
        <v/>
      </c>
      <c r="N32" s="1" t="str">
        <f t="shared" si="0"/>
        <v>28</v>
      </c>
      <c r="O32" s="1" t="str">
        <f t="shared" si="1"/>
        <v>CLEV28</v>
      </c>
      <c r="P32" s="1" t="str">
        <f t="shared" si="5"/>
        <v/>
      </c>
      <c r="Q32" s="3"/>
      <c r="T32" s="4"/>
    </row>
    <row r="33" spans="1:20" x14ac:dyDescent="0.3">
      <c r="A33">
        <f t="shared" si="8"/>
        <v>31</v>
      </c>
      <c r="B33" t="str">
        <f t="shared" si="2"/>
        <v>CLE?31</v>
      </c>
      <c r="C33" t="str">
        <f>RTD("cqg.rtd", ,"ContractData",B33, "Symbol",, "T")</f>
        <v>CLEX28</v>
      </c>
      <c r="D33" t="str">
        <f t="shared" si="3"/>
        <v>28</v>
      </c>
      <c r="E33" t="str">
        <f>RTD("cqg.rtd", ,"ContractData",B33, "ContractMonth",, "T")</f>
        <v>NOV</v>
      </c>
      <c r="F33" s="1" t="str">
        <f>RTD("cqg.rtd", ,"ContractData",C33, "LastTrade",, "T")</f>
        <v/>
      </c>
      <c r="G33" s="1" t="str">
        <f>RTD("cqg.rtd", ,"ContractData",C33, "NetLastTrade",, "T")</f>
        <v/>
      </c>
      <c r="H33" s="1">
        <f>RTD("cqg.rtd", ,"ContractData",C33, "Bid",, "T")</f>
        <v>68.22</v>
      </c>
      <c r="I33" s="1">
        <f>RTD("cqg.rtd", ,"ContractData",C33, "Ask",, "T")</f>
        <v>69.239999999999995</v>
      </c>
      <c r="J33" s="1" t="str">
        <f>IF(RTD("cqg.rtd", ,"ContractData",C33, "T_Settlement",, "T")="",RTD("cqg.rtd", ,"ContractData",C33, "LastTrade",, "T"),RTD("cqg.rtd", ,"ContractData",C33, "T_Settlement",, "T"))</f>
        <v/>
      </c>
      <c r="K33" s="1">
        <f>RTD("cqg.rtd", ,"ContractData",C33, "Y_Settlement",, "T")</f>
        <v>67.36</v>
      </c>
      <c r="L33" s="1" t="str">
        <f t="shared" si="4"/>
        <v/>
      </c>
      <c r="N33" s="1" t="str">
        <f t="shared" si="0"/>
        <v>28</v>
      </c>
      <c r="O33" s="1" t="str">
        <f t="shared" si="1"/>
        <v>CLEX28</v>
      </c>
      <c r="P33" s="1" t="str">
        <f t="shared" si="5"/>
        <v/>
      </c>
      <c r="Q33" s="3"/>
    </row>
    <row r="34" spans="1:20" x14ac:dyDescent="0.3">
      <c r="A34">
        <f t="shared" si="8"/>
        <v>32</v>
      </c>
      <c r="B34" t="str">
        <f t="shared" si="2"/>
        <v>CLE?32</v>
      </c>
      <c r="C34" t="str">
        <f>RTD("cqg.rtd", ,"ContractData",B34, "Symbol",, "T")</f>
        <v>CLEZ28</v>
      </c>
      <c r="D34" t="str">
        <f t="shared" si="3"/>
        <v>28</v>
      </c>
      <c r="E34" t="str">
        <f>RTD("cqg.rtd", ,"ContractData",B34, "ContractMonth",, "T")</f>
        <v>DEC</v>
      </c>
      <c r="F34" s="1">
        <f>RTD("cqg.rtd", ,"ContractData",C34, "LastTrade",, "T")</f>
        <v>68.58</v>
      </c>
      <c r="G34" s="1">
        <f>RTD("cqg.rtd", ,"ContractData",C34, "NetLastTrade",, "T")</f>
        <v>1.3400000000000034</v>
      </c>
      <c r="H34" s="1">
        <f>RTD("cqg.rtd", ,"ContractData",C34, "Bid",, "T")</f>
        <v>68.570000000000007</v>
      </c>
      <c r="I34" s="1">
        <f>RTD("cqg.rtd", ,"ContractData",C34, "Ask",, "T")</f>
        <v>68.59</v>
      </c>
      <c r="J34" s="1">
        <f>IF(RTD("cqg.rtd", ,"ContractData",C34, "T_Settlement",, "T")="",RTD("cqg.rtd", ,"ContractData",C34, "LastTrade",, "T"),RTD("cqg.rtd", ,"ContractData",C34, "T_Settlement",, "T"))</f>
        <v>68.58</v>
      </c>
      <c r="K34" s="1">
        <f>RTD("cqg.rtd", ,"ContractData",C34, "Y_Settlement",, "T")</f>
        <v>67.239999999999995</v>
      </c>
      <c r="L34" s="1">
        <f t="shared" si="4"/>
        <v>1.3400000000000034</v>
      </c>
      <c r="N34" s="1" t="str">
        <f t="shared" si="0"/>
        <v>28</v>
      </c>
      <c r="O34" s="1" t="str">
        <f t="shared" si="1"/>
        <v>CLEZ28</v>
      </c>
      <c r="P34" s="1">
        <f t="shared" si="5"/>
        <v>1.34</v>
      </c>
      <c r="Q34" s="3"/>
    </row>
    <row r="35" spans="1:20" x14ac:dyDescent="0.3">
      <c r="A35">
        <f t="shared" si="8"/>
        <v>33</v>
      </c>
      <c r="B35" t="str">
        <f t="shared" si="2"/>
        <v>CLE?33</v>
      </c>
      <c r="C35" t="str">
        <f>RTD("cqg.rtd", ,"ContractData",B35, "Symbol",, "T")</f>
        <v>CLEF29</v>
      </c>
      <c r="D35" t="str">
        <f t="shared" si="3"/>
        <v>29</v>
      </c>
      <c r="E35" t="str">
        <f>RTD("cqg.rtd", ,"ContractData",B35, "ContractMonth",, "T")</f>
        <v>JAN</v>
      </c>
      <c r="F35" s="1" t="str">
        <f>RTD("cqg.rtd", ,"ContractData",C35, "LastTrade",, "T")</f>
        <v/>
      </c>
      <c r="G35" s="1" t="str">
        <f>RTD("cqg.rtd", ,"ContractData",C35, "NetLastTrade",, "T")</f>
        <v/>
      </c>
      <c r="H35" s="1">
        <f>RTD("cqg.rtd", ,"ContractData",C35, "Bid",, "T")</f>
        <v>67.81</v>
      </c>
      <c r="I35" s="1">
        <f>RTD("cqg.rtd", ,"ContractData",C35, "Ask",, "T")</f>
        <v>68.94</v>
      </c>
      <c r="J35" s="1" t="str">
        <f>IF(RTD("cqg.rtd", ,"ContractData",C35, "T_Settlement",, "T")="",RTD("cqg.rtd", ,"ContractData",C35, "LastTrade",, "T"),RTD("cqg.rtd", ,"ContractData",C35, "T_Settlement",, "T"))</f>
        <v/>
      </c>
      <c r="K35" s="1">
        <f>RTD("cqg.rtd", ,"ContractData",C35, "Y_Settlement",, "T")</f>
        <v>67.070000000000007</v>
      </c>
      <c r="L35" s="1" t="str">
        <f t="shared" si="4"/>
        <v/>
      </c>
      <c r="N35" s="1" t="str">
        <f t="shared" ref="N35:N66" si="9">D35</f>
        <v>29</v>
      </c>
      <c r="O35" s="1" t="str">
        <f t="shared" ref="O35:O66" si="10">C35</f>
        <v>CLEF29</v>
      </c>
      <c r="P35" s="1" t="str">
        <f t="shared" si="5"/>
        <v/>
      </c>
      <c r="Q35" s="3"/>
      <c r="T35" s="4"/>
    </row>
    <row r="36" spans="1:20" x14ac:dyDescent="0.3">
      <c r="A36">
        <f t="shared" si="8"/>
        <v>34</v>
      </c>
      <c r="B36" t="str">
        <f t="shared" si="2"/>
        <v>CLE?34</v>
      </c>
      <c r="C36" t="str">
        <f>RTD("cqg.rtd", ,"ContractData",B36, "Symbol",, "T")</f>
        <v>CLEG29</v>
      </c>
      <c r="D36" t="str">
        <f t="shared" si="3"/>
        <v>29</v>
      </c>
      <c r="E36" t="str">
        <f>RTD("cqg.rtd", ,"ContractData",B36, "ContractMonth",, "T")</f>
        <v>FEB</v>
      </c>
      <c r="F36" s="1">
        <f>RTD("cqg.rtd", ,"ContractData",C36, "LastTrade",, "T")</f>
        <v>68</v>
      </c>
      <c r="G36" s="1">
        <f>RTD("cqg.rtd", ,"ContractData",C36, "NetLastTrade",, "T")</f>
        <v>1.1099999999999994</v>
      </c>
      <c r="H36" s="1">
        <f>RTD("cqg.rtd", ,"ContractData",C36, "Bid",, "T")</f>
        <v>67.599999999999994</v>
      </c>
      <c r="I36" s="1">
        <f>RTD("cqg.rtd", ,"ContractData",C36, "Ask",, "T")</f>
        <v>68.820000000000007</v>
      </c>
      <c r="J36" s="1">
        <f>IF(RTD("cqg.rtd", ,"ContractData",C36, "T_Settlement",, "T")="",RTD("cqg.rtd", ,"ContractData",C36, "LastTrade",, "T"),RTD("cqg.rtd", ,"ContractData",C36, "T_Settlement",, "T"))</f>
        <v>68</v>
      </c>
      <c r="K36" s="1">
        <f>RTD("cqg.rtd", ,"ContractData",C36, "Y_Settlement",, "T")</f>
        <v>66.89</v>
      </c>
      <c r="L36" s="1">
        <f t="shared" si="4"/>
        <v>1.1099999999999994</v>
      </c>
      <c r="N36" s="1" t="str">
        <f t="shared" si="9"/>
        <v>29</v>
      </c>
      <c r="O36" s="1" t="str">
        <f t="shared" si="10"/>
        <v>CLEG29</v>
      </c>
      <c r="P36" s="1">
        <f t="shared" si="5"/>
        <v>1.1100000000000001</v>
      </c>
      <c r="Q36" s="3"/>
    </row>
    <row r="37" spans="1:20" x14ac:dyDescent="0.3">
      <c r="A37">
        <f t="shared" si="8"/>
        <v>35</v>
      </c>
      <c r="B37" t="str">
        <f t="shared" si="2"/>
        <v>CLE?35</v>
      </c>
      <c r="C37" t="str">
        <f>RTD("cqg.rtd", ,"ContractData",B37, "Symbol",, "T")</f>
        <v>CLEH29</v>
      </c>
      <c r="D37" t="str">
        <f t="shared" si="3"/>
        <v>29</v>
      </c>
      <c r="E37" t="str">
        <f>RTD("cqg.rtd", ,"ContractData",B37, "ContractMonth",, "T")</f>
        <v>MAR</v>
      </c>
      <c r="F37" s="1" t="str">
        <f>RTD("cqg.rtd", ,"ContractData",C37, "LastTrade",, "T")</f>
        <v/>
      </c>
      <c r="G37" s="1" t="str">
        <f>RTD("cqg.rtd", ,"ContractData",C37, "NetLastTrade",, "T")</f>
        <v/>
      </c>
      <c r="H37" s="1">
        <f>RTD("cqg.rtd", ,"ContractData",C37, "Bid",, "T")</f>
        <v>67.81</v>
      </c>
      <c r="I37" s="1">
        <f>RTD("cqg.rtd", ,"ContractData",C37, "Ask",, "T")</f>
        <v>68.290000000000006</v>
      </c>
      <c r="J37" s="1" t="str">
        <f>IF(RTD("cqg.rtd", ,"ContractData",C37, "T_Settlement",, "T")="",RTD("cqg.rtd", ,"ContractData",C37, "LastTrade",, "T"),RTD("cqg.rtd", ,"ContractData",C37, "T_Settlement",, "T"))</f>
        <v/>
      </c>
      <c r="K37" s="1">
        <f>RTD("cqg.rtd", ,"ContractData",C37, "Y_Settlement",, "T")</f>
        <v>66.75</v>
      </c>
      <c r="L37" s="1" t="str">
        <f t="shared" si="4"/>
        <v/>
      </c>
      <c r="N37" s="1" t="str">
        <f t="shared" si="9"/>
        <v>29</v>
      </c>
      <c r="O37" s="1" t="str">
        <f t="shared" si="10"/>
        <v>CLEH29</v>
      </c>
      <c r="P37" s="1" t="str">
        <f t="shared" si="5"/>
        <v/>
      </c>
      <c r="Q37" s="3"/>
    </row>
    <row r="38" spans="1:20" x14ac:dyDescent="0.3">
      <c r="A38">
        <f t="shared" si="8"/>
        <v>36</v>
      </c>
      <c r="B38" t="str">
        <f t="shared" si="2"/>
        <v>CLE?36</v>
      </c>
      <c r="C38" t="str">
        <f>RTD("cqg.rtd", ,"ContractData",B38, "Symbol",, "T")</f>
        <v>CLEJ29</v>
      </c>
      <c r="D38" t="str">
        <f t="shared" si="3"/>
        <v>29</v>
      </c>
      <c r="E38" t="str">
        <f>RTD("cqg.rtd", ,"ContractData",B38, "ContractMonth",, "T")</f>
        <v>APR</v>
      </c>
      <c r="F38" s="1" t="str">
        <f>RTD("cqg.rtd", ,"ContractData",C38, "LastTrade",, "T")</f>
        <v/>
      </c>
      <c r="G38" s="1" t="str">
        <f>RTD("cqg.rtd", ,"ContractData",C38, "NetLastTrade",, "T")</f>
        <v/>
      </c>
      <c r="H38" s="1">
        <f>RTD("cqg.rtd", ,"ContractData",C38, "Bid",, "T")</f>
        <v>67.150000000000006</v>
      </c>
      <c r="I38" s="1">
        <f>RTD("cqg.rtd", ,"ContractData",C38, "Ask",, "T")</f>
        <v>68.58</v>
      </c>
      <c r="J38" s="1" t="str">
        <f>IF(RTD("cqg.rtd", ,"ContractData",C38, "T_Settlement",, "T")="",RTD("cqg.rtd", ,"ContractData",C38, "LastTrade",, "T"),RTD("cqg.rtd", ,"ContractData",C38, "T_Settlement",, "T"))</f>
        <v/>
      </c>
      <c r="K38" s="1">
        <f>RTD("cqg.rtd", ,"ContractData",C38, "Y_Settlement",, "T")</f>
        <v>66.61</v>
      </c>
      <c r="L38" s="1" t="str">
        <f t="shared" si="4"/>
        <v/>
      </c>
      <c r="N38" s="1" t="str">
        <f t="shared" si="9"/>
        <v>29</v>
      </c>
      <c r="O38" s="1" t="str">
        <f t="shared" si="10"/>
        <v>CLEJ29</v>
      </c>
      <c r="P38" s="1" t="str">
        <f t="shared" si="5"/>
        <v/>
      </c>
      <c r="Q38" s="3"/>
    </row>
    <row r="39" spans="1:20" x14ac:dyDescent="0.3">
      <c r="A39">
        <f t="shared" si="8"/>
        <v>37</v>
      </c>
      <c r="B39" t="str">
        <f t="shared" si="2"/>
        <v>CLE?37</v>
      </c>
      <c r="C39" t="str">
        <f>RTD("cqg.rtd", ,"ContractData",B39, "Symbol",, "T")</f>
        <v>CLEK29</v>
      </c>
      <c r="D39" t="str">
        <f t="shared" si="3"/>
        <v>29</v>
      </c>
      <c r="E39" t="str">
        <f>RTD("cqg.rtd", ,"ContractData",B39, "ContractMonth",, "T")</f>
        <v>MAY</v>
      </c>
      <c r="F39" s="1" t="str">
        <f>RTD("cqg.rtd", ,"ContractData",C39, "LastTrade",, "T")</f>
        <v/>
      </c>
      <c r="G39" s="1" t="str">
        <f>RTD("cqg.rtd", ,"ContractData",C39, "NetLastTrade",, "T")</f>
        <v/>
      </c>
      <c r="H39" s="1">
        <f>RTD("cqg.rtd", ,"ContractData",C39, "Bid",, "T")</f>
        <v>67.06</v>
      </c>
      <c r="I39" s="1">
        <f>RTD("cqg.rtd", ,"ContractData",C39, "Ask",, "T")</f>
        <v>68.37</v>
      </c>
      <c r="J39" s="1" t="str">
        <f>IF(RTD("cqg.rtd", ,"ContractData",C39, "T_Settlement",, "T")="",RTD("cqg.rtd", ,"ContractData",C39, "LastTrade",, "T"),RTD("cqg.rtd", ,"ContractData",C39, "T_Settlement",, "T"))</f>
        <v/>
      </c>
      <c r="K39" s="1">
        <f>RTD("cqg.rtd", ,"ContractData",C39, "Y_Settlement",, "T")</f>
        <v>66.5</v>
      </c>
      <c r="L39" s="1" t="str">
        <f t="shared" si="4"/>
        <v/>
      </c>
      <c r="N39" s="1" t="str">
        <f t="shared" si="9"/>
        <v>29</v>
      </c>
      <c r="O39" s="1" t="str">
        <f t="shared" si="10"/>
        <v>CLEK29</v>
      </c>
      <c r="P39" s="1" t="str">
        <f t="shared" si="5"/>
        <v/>
      </c>
      <c r="Q39" s="3"/>
    </row>
    <row r="40" spans="1:20" x14ac:dyDescent="0.3">
      <c r="A40">
        <f t="shared" si="8"/>
        <v>38</v>
      </c>
      <c r="B40" t="str">
        <f t="shared" si="2"/>
        <v>CLE?38</v>
      </c>
      <c r="C40" t="str">
        <f>RTD("cqg.rtd", ,"ContractData",B40, "Symbol",, "T")</f>
        <v>CLEM29</v>
      </c>
      <c r="D40" t="str">
        <f t="shared" si="3"/>
        <v>29</v>
      </c>
      <c r="E40" t="str">
        <f>RTD("cqg.rtd", ,"ContractData",B40, "ContractMonth",, "T")</f>
        <v>JUN</v>
      </c>
      <c r="F40" s="1" t="str">
        <f>RTD("cqg.rtd", ,"ContractData",C40, "LastTrade",, "T")</f>
        <v/>
      </c>
      <c r="G40" s="1" t="str">
        <f>RTD("cqg.rtd", ,"ContractData",C40, "NetLastTrade",, "T")</f>
        <v/>
      </c>
      <c r="H40" s="1" t="str">
        <f>RTD("cqg.rtd", ,"ContractData",C40, "Bid",, "T")</f>
        <v/>
      </c>
      <c r="I40" s="1" t="str">
        <f>RTD("cqg.rtd", ,"ContractData",C40, "Ask",, "T")</f>
        <v/>
      </c>
      <c r="J40" s="1" t="str">
        <f>IF(RTD("cqg.rtd", ,"ContractData",C40, "T_Settlement",, "T")="",RTD("cqg.rtd", ,"ContractData",C40, "LastTrade",, "T"),RTD("cqg.rtd", ,"ContractData",C40, "T_Settlement",, "T"))</f>
        <v/>
      </c>
      <c r="K40" s="1">
        <f>RTD("cqg.rtd", ,"ContractData",C40, "Y_Settlement",, "T")</f>
        <v>66.36</v>
      </c>
      <c r="L40" s="1" t="str">
        <f t="shared" si="4"/>
        <v/>
      </c>
      <c r="N40" s="1" t="str">
        <f t="shared" si="9"/>
        <v>29</v>
      </c>
      <c r="O40" s="1" t="str">
        <f t="shared" si="10"/>
        <v>CLEM29</v>
      </c>
      <c r="P40" s="1" t="str">
        <f t="shared" si="5"/>
        <v/>
      </c>
      <c r="Q40" s="3"/>
    </row>
    <row r="41" spans="1:20" x14ac:dyDescent="0.3">
      <c r="A41">
        <f t="shared" si="8"/>
        <v>39</v>
      </c>
      <c r="B41" t="str">
        <f t="shared" si="2"/>
        <v>CLE?39</v>
      </c>
      <c r="C41" t="str">
        <f>RTD("cqg.rtd", ,"ContractData",B41, "Symbol",, "T")</f>
        <v>CLEN29</v>
      </c>
      <c r="D41" t="str">
        <f t="shared" si="3"/>
        <v>29</v>
      </c>
      <c r="E41" t="str">
        <f>RTD("cqg.rtd", ,"ContractData",B41, "ContractMonth",, "T")</f>
        <v>JUL</v>
      </c>
      <c r="F41" s="1" t="str">
        <f>RTD("cqg.rtd", ,"ContractData",C41, "LastTrade",, "T")</f>
        <v/>
      </c>
      <c r="G41" s="1" t="str">
        <f>RTD("cqg.rtd", ,"ContractData",C41, "NetLastTrade",, "T")</f>
        <v/>
      </c>
      <c r="H41" s="1" t="str">
        <f>RTD("cqg.rtd", ,"ContractData",C41, "Bid",, "T")</f>
        <v/>
      </c>
      <c r="I41" s="1" t="str">
        <f>RTD("cqg.rtd", ,"ContractData",C41, "Ask",, "T")</f>
        <v/>
      </c>
      <c r="J41" s="1" t="str">
        <f>IF(RTD("cqg.rtd", ,"ContractData",C41, "T_Settlement",, "T")="",RTD("cqg.rtd", ,"ContractData",C41, "LastTrade",, "T"),RTD("cqg.rtd", ,"ContractData",C41, "T_Settlement",, "T"))</f>
        <v/>
      </c>
      <c r="K41" s="1">
        <f>RTD("cqg.rtd", ,"ContractData",C41, "Y_Settlement",, "T")</f>
        <v>66.17</v>
      </c>
      <c r="L41" s="1" t="str">
        <f t="shared" si="4"/>
        <v/>
      </c>
      <c r="N41" s="1" t="str">
        <f t="shared" si="9"/>
        <v>29</v>
      </c>
      <c r="O41" s="1" t="str">
        <f t="shared" si="10"/>
        <v>CLEN29</v>
      </c>
      <c r="P41" s="1" t="str">
        <f t="shared" si="5"/>
        <v/>
      </c>
      <c r="Q41" s="3"/>
    </row>
    <row r="42" spans="1:20" x14ac:dyDescent="0.3">
      <c r="A42">
        <f t="shared" si="8"/>
        <v>40</v>
      </c>
      <c r="B42" t="str">
        <f t="shared" si="2"/>
        <v>CLE?40</v>
      </c>
      <c r="C42" t="str">
        <f>RTD("cqg.rtd", ,"ContractData",B42, "Symbol",, "T")</f>
        <v>CLEQ29</v>
      </c>
      <c r="D42" t="str">
        <f t="shared" si="3"/>
        <v>29</v>
      </c>
      <c r="E42" t="str">
        <f>RTD("cqg.rtd", ,"ContractData",B42, "ContractMonth",, "T")</f>
        <v>AUG</v>
      </c>
      <c r="F42" s="1" t="str">
        <f>RTD("cqg.rtd", ,"ContractData",C42, "LastTrade",, "T")</f>
        <v/>
      </c>
      <c r="G42" s="1" t="str">
        <f>RTD("cqg.rtd", ,"ContractData",C42, "NetLastTrade",, "T")</f>
        <v/>
      </c>
      <c r="H42" s="1" t="str">
        <f>RTD("cqg.rtd", ,"ContractData",C42, "Bid",, "T")</f>
        <v/>
      </c>
      <c r="I42" s="1" t="str">
        <f>RTD("cqg.rtd", ,"ContractData",C42, "Ask",, "T")</f>
        <v/>
      </c>
      <c r="J42" s="1" t="str">
        <f>IF(RTD("cqg.rtd", ,"ContractData",C42, "T_Settlement",, "T")="",RTD("cqg.rtd", ,"ContractData",C42, "LastTrade",, "T"),RTD("cqg.rtd", ,"ContractData",C42, "T_Settlement",, "T"))</f>
        <v/>
      </c>
      <c r="K42" s="1">
        <f>RTD("cqg.rtd", ,"ContractData",C42, "Y_Settlement",, "T")</f>
        <v>66.02</v>
      </c>
      <c r="L42" s="1" t="str">
        <f t="shared" si="4"/>
        <v/>
      </c>
      <c r="N42" s="1" t="str">
        <f t="shared" si="9"/>
        <v>29</v>
      </c>
      <c r="O42" s="1" t="str">
        <f t="shared" si="10"/>
        <v>CLEQ29</v>
      </c>
      <c r="P42" s="1" t="str">
        <f t="shared" si="5"/>
        <v/>
      </c>
      <c r="Q42" s="3"/>
    </row>
    <row r="43" spans="1:20" x14ac:dyDescent="0.3">
      <c r="A43">
        <f t="shared" si="8"/>
        <v>41</v>
      </c>
      <c r="B43" t="str">
        <f t="shared" si="2"/>
        <v>CLE?41</v>
      </c>
      <c r="C43" t="str">
        <f>RTD("cqg.rtd", ,"ContractData",B43, "Symbol",, "T")</f>
        <v>CLEU29</v>
      </c>
      <c r="D43" t="str">
        <f t="shared" si="3"/>
        <v>29</v>
      </c>
      <c r="E43" t="str">
        <f>RTD("cqg.rtd", ,"ContractData",B43, "ContractMonth",, "T")</f>
        <v>SEP</v>
      </c>
      <c r="F43" s="1" t="str">
        <f>RTD("cqg.rtd", ,"ContractData",C43, "LastTrade",, "T")</f>
        <v/>
      </c>
      <c r="G43" s="1" t="str">
        <f>RTD("cqg.rtd", ,"ContractData",C43, "NetLastTrade",, "T")</f>
        <v/>
      </c>
      <c r="H43" s="1" t="str">
        <f>RTD("cqg.rtd", ,"ContractData",C43, "Bid",, "T")</f>
        <v/>
      </c>
      <c r="I43" s="1" t="str">
        <f>RTD("cqg.rtd", ,"ContractData",C43, "Ask",, "T")</f>
        <v/>
      </c>
      <c r="J43" s="1" t="str">
        <f>IF(RTD("cqg.rtd", ,"ContractData",C43, "T_Settlement",, "T")="",RTD("cqg.rtd", ,"ContractData",C43, "LastTrade",, "T"),RTD("cqg.rtd", ,"ContractData",C43, "T_Settlement",, "T"))</f>
        <v/>
      </c>
      <c r="K43" s="1">
        <f>RTD("cqg.rtd", ,"ContractData",C43, "Y_Settlement",, "T")</f>
        <v>65.849999999999994</v>
      </c>
      <c r="L43" s="1" t="str">
        <f t="shared" si="4"/>
        <v/>
      </c>
      <c r="N43" s="1" t="str">
        <f t="shared" si="9"/>
        <v>29</v>
      </c>
      <c r="O43" s="1" t="str">
        <f t="shared" si="10"/>
        <v>CLEU29</v>
      </c>
      <c r="P43" s="1" t="str">
        <f t="shared" si="5"/>
        <v/>
      </c>
      <c r="Q43" s="3"/>
    </row>
    <row r="44" spans="1:20" x14ac:dyDescent="0.3">
      <c r="A44">
        <f t="shared" si="8"/>
        <v>42</v>
      </c>
      <c r="B44" t="str">
        <f t="shared" si="2"/>
        <v>CLE?42</v>
      </c>
      <c r="C44" t="str">
        <f>RTD("cqg.rtd", ,"ContractData",B44, "Symbol",, "T")</f>
        <v>CLEV29</v>
      </c>
      <c r="D44" t="str">
        <f t="shared" si="3"/>
        <v>29</v>
      </c>
      <c r="E44" t="str">
        <f>RTD("cqg.rtd", ,"ContractData",B44, "ContractMonth",, "T")</f>
        <v>OCT</v>
      </c>
      <c r="F44" s="1" t="str">
        <f>RTD("cqg.rtd", ,"ContractData",C44, "LastTrade",, "T")</f>
        <v/>
      </c>
      <c r="G44" s="1" t="str">
        <f>RTD("cqg.rtd", ,"ContractData",C44, "NetLastTrade",, "T")</f>
        <v/>
      </c>
      <c r="H44" s="1" t="str">
        <f>RTD("cqg.rtd", ,"ContractData",C44, "Bid",, "T")</f>
        <v/>
      </c>
      <c r="I44" s="1" t="str">
        <f>RTD("cqg.rtd", ,"ContractData",C44, "Ask",, "T")</f>
        <v/>
      </c>
      <c r="J44" s="1" t="str">
        <f>IF(RTD("cqg.rtd", ,"ContractData",C44, "T_Settlement",, "T")="",RTD("cqg.rtd", ,"ContractData",C44, "LastTrade",, "T"),RTD("cqg.rtd", ,"ContractData",C44, "T_Settlement",, "T"))</f>
        <v/>
      </c>
      <c r="K44" s="1">
        <f>RTD("cqg.rtd", ,"ContractData",C44, "Y_Settlement",, "T")</f>
        <v>65.69</v>
      </c>
      <c r="L44" s="1" t="str">
        <f t="shared" si="4"/>
        <v/>
      </c>
      <c r="N44" s="1" t="str">
        <f t="shared" si="9"/>
        <v>29</v>
      </c>
      <c r="O44" s="1" t="str">
        <f t="shared" si="10"/>
        <v>CLEV29</v>
      </c>
      <c r="P44" s="1" t="str">
        <f t="shared" si="5"/>
        <v/>
      </c>
      <c r="Q44" s="3"/>
    </row>
    <row r="45" spans="1:20" x14ac:dyDescent="0.3">
      <c r="A45">
        <f t="shared" si="8"/>
        <v>43</v>
      </c>
      <c r="B45" t="str">
        <f t="shared" si="2"/>
        <v>CLE?43</v>
      </c>
      <c r="C45" t="str">
        <f>RTD("cqg.rtd", ,"ContractData",B45, "Symbol",, "T")</f>
        <v>CLEX29</v>
      </c>
      <c r="D45" t="str">
        <f t="shared" si="3"/>
        <v>29</v>
      </c>
      <c r="E45" t="str">
        <f>RTD("cqg.rtd", ,"ContractData",B45, "ContractMonth",, "T")</f>
        <v>NOV</v>
      </c>
      <c r="F45" s="1" t="str">
        <f>RTD("cqg.rtd", ,"ContractData",C45, "LastTrade",, "T")</f>
        <v/>
      </c>
      <c r="G45" s="1" t="str">
        <f>RTD("cqg.rtd", ,"ContractData",C45, "NetLastTrade",, "T")</f>
        <v/>
      </c>
      <c r="H45" s="1" t="str">
        <f>RTD("cqg.rtd", ,"ContractData",C45, "Bid",, "T")</f>
        <v/>
      </c>
      <c r="I45" s="1" t="str">
        <f>RTD("cqg.rtd", ,"ContractData",C45, "Ask",, "T")</f>
        <v/>
      </c>
      <c r="J45" s="1" t="str">
        <f>IF(RTD("cqg.rtd", ,"ContractData",C45, "T_Settlement",, "T")="",RTD("cqg.rtd", ,"ContractData",C45, "LastTrade",, "T"),RTD("cqg.rtd", ,"ContractData",C45, "T_Settlement",, "T"))</f>
        <v/>
      </c>
      <c r="K45" s="1">
        <f>RTD("cqg.rtd", ,"ContractData",C45, "Y_Settlement",, "T")</f>
        <v>65.540000000000006</v>
      </c>
      <c r="L45" s="1" t="str">
        <f t="shared" si="4"/>
        <v/>
      </c>
      <c r="N45" s="1" t="str">
        <f t="shared" si="9"/>
        <v>29</v>
      </c>
      <c r="O45" s="1" t="str">
        <f t="shared" si="10"/>
        <v>CLEX29</v>
      </c>
      <c r="P45" s="1" t="str">
        <f t="shared" si="5"/>
        <v/>
      </c>
      <c r="Q45" s="3"/>
    </row>
    <row r="46" spans="1:20" x14ac:dyDescent="0.3">
      <c r="A46">
        <f t="shared" si="8"/>
        <v>44</v>
      </c>
      <c r="B46" t="str">
        <f t="shared" si="2"/>
        <v>CLE?44</v>
      </c>
      <c r="C46" t="str">
        <f>RTD("cqg.rtd", ,"ContractData",B46, "Symbol",, "T")</f>
        <v>CLEZ29</v>
      </c>
      <c r="D46" t="str">
        <f t="shared" si="3"/>
        <v>29</v>
      </c>
      <c r="E46" t="str">
        <f>RTD("cqg.rtd", ,"ContractData",B46, "ContractMonth",, "T")</f>
        <v>DEC</v>
      </c>
      <c r="F46" s="1">
        <f>RTD("cqg.rtd", ,"ContractData",C46, "LastTrade",, "T")</f>
        <v>66.58</v>
      </c>
      <c r="G46" s="1">
        <f>RTD("cqg.rtd", ,"ContractData",C46, "NetLastTrade",, "T")</f>
        <v>1.1499999999999915</v>
      </c>
      <c r="H46" s="1">
        <f>RTD("cqg.rtd", ,"ContractData",C46, "Bid",, "T")</f>
        <v>66.31</v>
      </c>
      <c r="I46" s="1">
        <f>RTD("cqg.rtd", ,"ContractData",C46, "Ask",, "T")</f>
        <v>66.78</v>
      </c>
      <c r="J46" s="1">
        <f>IF(RTD("cqg.rtd", ,"ContractData",C46, "T_Settlement",, "T")="",RTD("cqg.rtd", ,"ContractData",C46, "LastTrade",, "T"),RTD("cqg.rtd", ,"ContractData",C46, "T_Settlement",, "T"))</f>
        <v>66.58</v>
      </c>
      <c r="K46" s="1">
        <f>RTD("cqg.rtd", ,"ContractData",C46, "Y_Settlement",, "T")</f>
        <v>65.430000000000007</v>
      </c>
      <c r="L46" s="1">
        <f t="shared" si="4"/>
        <v>1.1499999999999915</v>
      </c>
      <c r="N46" s="1" t="str">
        <f t="shared" si="9"/>
        <v>29</v>
      </c>
      <c r="O46" s="1" t="str">
        <f t="shared" si="10"/>
        <v>CLEZ29</v>
      </c>
      <c r="P46" s="1">
        <f t="shared" si="5"/>
        <v>1.1499999999999999</v>
      </c>
      <c r="Q46" s="3"/>
    </row>
    <row r="47" spans="1:20" x14ac:dyDescent="0.3">
      <c r="A47">
        <f t="shared" si="8"/>
        <v>45</v>
      </c>
      <c r="B47" t="str">
        <f t="shared" si="2"/>
        <v>CLE?45</v>
      </c>
      <c r="C47" t="str">
        <f>RTD("cqg.rtd", ,"ContractData",B47, "Symbol",, "T")</f>
        <v>CLEF30</v>
      </c>
      <c r="D47" t="str">
        <f t="shared" si="3"/>
        <v>30</v>
      </c>
      <c r="E47" t="str">
        <f>RTD("cqg.rtd", ,"ContractData",B47, "ContractMonth",, "T")</f>
        <v>JAN</v>
      </c>
      <c r="F47" s="1" t="str">
        <f>RTD("cqg.rtd", ,"ContractData",C47, "LastTrade",, "T")</f>
        <v/>
      </c>
      <c r="G47" s="1" t="str">
        <f>RTD("cqg.rtd", ,"ContractData",C47, "NetLastTrade",, "T")</f>
        <v/>
      </c>
      <c r="H47" s="1" t="str">
        <f>RTD("cqg.rtd", ,"ContractData",C47, "Bid",, "T")</f>
        <v/>
      </c>
      <c r="I47" s="1" t="str">
        <f>RTD("cqg.rtd", ,"ContractData",C47, "Ask",, "T")</f>
        <v/>
      </c>
      <c r="J47" s="1" t="str">
        <f>IF(RTD("cqg.rtd", ,"ContractData",C47, "T_Settlement",, "T")="",RTD("cqg.rtd", ,"ContractData",C47, "LastTrade",, "T"),RTD("cqg.rtd", ,"ContractData",C47, "T_Settlement",, "T"))</f>
        <v/>
      </c>
      <c r="K47" s="1">
        <f>RTD("cqg.rtd", ,"ContractData",C47, "Y_Settlement",, "T")</f>
        <v>65.27</v>
      </c>
      <c r="L47" s="1" t="str">
        <f t="shared" si="4"/>
        <v/>
      </c>
      <c r="N47" s="1" t="str">
        <f t="shared" si="9"/>
        <v>30</v>
      </c>
      <c r="O47" s="1" t="str">
        <f t="shared" si="10"/>
        <v>CLEF30</v>
      </c>
      <c r="P47" s="1" t="str">
        <f t="shared" si="5"/>
        <v/>
      </c>
      <c r="Q47" s="3"/>
    </row>
    <row r="48" spans="1:20" x14ac:dyDescent="0.3">
      <c r="A48">
        <f t="shared" si="8"/>
        <v>46</v>
      </c>
      <c r="B48" t="str">
        <f t="shared" si="2"/>
        <v>CLE?46</v>
      </c>
      <c r="C48" t="str">
        <f>RTD("cqg.rtd", ,"ContractData",B48, "Symbol",, "T")</f>
        <v>CLEG30</v>
      </c>
      <c r="D48" t="str">
        <f t="shared" si="3"/>
        <v>30</v>
      </c>
      <c r="E48" t="str">
        <f>RTD("cqg.rtd", ,"ContractData",B48, "ContractMonth",, "T")</f>
        <v>FEB</v>
      </c>
      <c r="F48" s="1" t="str">
        <f>RTD("cqg.rtd", ,"ContractData",C48, "LastTrade",, "T")</f>
        <v/>
      </c>
      <c r="G48" s="1" t="str">
        <f>RTD("cqg.rtd", ,"ContractData",C48, "NetLastTrade",, "T")</f>
        <v/>
      </c>
      <c r="H48" s="1" t="str">
        <f>RTD("cqg.rtd", ,"ContractData",C48, "Bid",, "T")</f>
        <v/>
      </c>
      <c r="I48" s="1" t="str">
        <f>RTD("cqg.rtd", ,"ContractData",C48, "Ask",, "T")</f>
        <v/>
      </c>
      <c r="J48" s="1" t="str">
        <f>IF(RTD("cqg.rtd", ,"ContractData",C48, "T_Settlement",, "T")="",RTD("cqg.rtd", ,"ContractData",C48, "LastTrade",, "T"),RTD("cqg.rtd", ,"ContractData",C48, "T_Settlement",, "T"))</f>
        <v/>
      </c>
      <c r="K48" s="1">
        <f>RTD("cqg.rtd", ,"ContractData",C48, "Y_Settlement",, "T")</f>
        <v>65.09</v>
      </c>
      <c r="L48" s="1" t="str">
        <f t="shared" si="4"/>
        <v/>
      </c>
      <c r="N48" s="1" t="str">
        <f t="shared" si="9"/>
        <v>30</v>
      </c>
      <c r="O48" s="1" t="str">
        <f t="shared" si="10"/>
        <v>CLEG30</v>
      </c>
      <c r="P48" s="1" t="str">
        <f t="shared" si="5"/>
        <v/>
      </c>
      <c r="Q48" s="3"/>
    </row>
    <row r="49" spans="1:17" x14ac:dyDescent="0.3">
      <c r="A49">
        <f t="shared" si="8"/>
        <v>47</v>
      </c>
      <c r="B49" t="str">
        <f t="shared" si="2"/>
        <v>CLE?47</v>
      </c>
      <c r="C49" t="str">
        <f>RTD("cqg.rtd", ,"ContractData",B49, "Symbol",, "T")</f>
        <v>CLEH30</v>
      </c>
      <c r="D49" t="str">
        <f t="shared" si="3"/>
        <v>30</v>
      </c>
      <c r="E49" t="str">
        <f>RTD("cqg.rtd", ,"ContractData",B49, "ContractMonth",, "T")</f>
        <v>MAR</v>
      </c>
      <c r="F49" s="1" t="str">
        <f>RTD("cqg.rtd", ,"ContractData",C49, "LastTrade",, "T")</f>
        <v/>
      </c>
      <c r="G49" s="1" t="str">
        <f>RTD("cqg.rtd", ,"ContractData",C49, "NetLastTrade",, "T")</f>
        <v/>
      </c>
      <c r="H49" s="1" t="str">
        <f>RTD("cqg.rtd", ,"ContractData",C49, "Bid",, "T")</f>
        <v/>
      </c>
      <c r="I49" s="1" t="str">
        <f>RTD("cqg.rtd", ,"ContractData",C49, "Ask",, "T")</f>
        <v/>
      </c>
      <c r="J49" s="1" t="str">
        <f>IF(RTD("cqg.rtd", ,"ContractData",C49, "T_Settlement",, "T")="",RTD("cqg.rtd", ,"ContractData",C49, "LastTrade",, "T"),RTD("cqg.rtd", ,"ContractData",C49, "T_Settlement",, "T"))</f>
        <v/>
      </c>
      <c r="K49" s="1">
        <f>RTD("cqg.rtd", ,"ContractData",C49, "Y_Settlement",, "T")</f>
        <v>64.91</v>
      </c>
      <c r="L49" s="1" t="str">
        <f t="shared" si="4"/>
        <v/>
      </c>
      <c r="N49" s="1" t="str">
        <f t="shared" si="9"/>
        <v>30</v>
      </c>
      <c r="O49" s="1" t="str">
        <f t="shared" si="10"/>
        <v>CLEH30</v>
      </c>
      <c r="P49" s="1" t="str">
        <f t="shared" si="5"/>
        <v/>
      </c>
      <c r="Q49" s="3"/>
    </row>
    <row r="50" spans="1:17" x14ac:dyDescent="0.3">
      <c r="A50">
        <f t="shared" si="8"/>
        <v>48</v>
      </c>
      <c r="B50" t="str">
        <f t="shared" si="2"/>
        <v>CLE?48</v>
      </c>
      <c r="C50" t="str">
        <f>RTD("cqg.rtd", ,"ContractData",B50, "Symbol",, "T")</f>
        <v>CLEJ30</v>
      </c>
      <c r="D50" t="str">
        <f t="shared" si="3"/>
        <v>30</v>
      </c>
      <c r="E50" t="str">
        <f>RTD("cqg.rtd", ,"ContractData",B50, "ContractMonth",, "T")</f>
        <v>APR</v>
      </c>
      <c r="F50" s="1" t="str">
        <f>RTD("cqg.rtd", ,"ContractData",C50, "LastTrade",, "T")</f>
        <v/>
      </c>
      <c r="G50" s="1" t="str">
        <f>RTD("cqg.rtd", ,"ContractData",C50, "NetLastTrade",, "T")</f>
        <v/>
      </c>
      <c r="H50" s="1" t="str">
        <f>RTD("cqg.rtd", ,"ContractData",C50, "Bid",, "T")</f>
        <v/>
      </c>
      <c r="I50" s="1" t="str">
        <f>RTD("cqg.rtd", ,"ContractData",C50, "Ask",, "T")</f>
        <v/>
      </c>
      <c r="J50" s="1" t="str">
        <f>IF(RTD("cqg.rtd", ,"ContractData",C50, "T_Settlement",, "T")="",RTD("cqg.rtd", ,"ContractData",C50, "LastTrade",, "T"),RTD("cqg.rtd", ,"ContractData",C50, "T_Settlement",, "T"))</f>
        <v/>
      </c>
      <c r="K50" s="1">
        <f>RTD("cqg.rtd", ,"ContractData",C50, "Y_Settlement",, "T")</f>
        <v>64.75</v>
      </c>
      <c r="L50" s="1" t="str">
        <f t="shared" si="4"/>
        <v/>
      </c>
      <c r="N50" s="1" t="str">
        <f t="shared" si="9"/>
        <v>30</v>
      </c>
      <c r="O50" s="1" t="str">
        <f t="shared" si="10"/>
        <v>CLEJ30</v>
      </c>
      <c r="P50" s="1" t="str">
        <f t="shared" si="5"/>
        <v/>
      </c>
      <c r="Q50" s="3"/>
    </row>
    <row r="51" spans="1:17" x14ac:dyDescent="0.3">
      <c r="A51">
        <f t="shared" si="8"/>
        <v>49</v>
      </c>
      <c r="B51" t="str">
        <f t="shared" si="2"/>
        <v>CLE?49</v>
      </c>
      <c r="C51" t="str">
        <f>RTD("cqg.rtd", ,"ContractData",B51, "Symbol",, "T")</f>
        <v>CLEK30</v>
      </c>
      <c r="D51" t="str">
        <f t="shared" si="3"/>
        <v>30</v>
      </c>
      <c r="E51" t="str">
        <f>RTD("cqg.rtd", ,"ContractData",B51, "ContractMonth",, "T")</f>
        <v>MAY</v>
      </c>
      <c r="F51" s="1" t="str">
        <f>RTD("cqg.rtd", ,"ContractData",C51, "LastTrade",, "T")</f>
        <v/>
      </c>
      <c r="G51" s="1" t="str">
        <f>RTD("cqg.rtd", ,"ContractData",C51, "NetLastTrade",, "T")</f>
        <v/>
      </c>
      <c r="H51" s="1" t="str">
        <f>RTD("cqg.rtd", ,"ContractData",C51, "Bid",, "T")</f>
        <v/>
      </c>
      <c r="I51" s="1" t="str">
        <f>RTD("cqg.rtd", ,"ContractData",C51, "Ask",, "T")</f>
        <v/>
      </c>
      <c r="J51" s="1" t="str">
        <f>IF(RTD("cqg.rtd", ,"ContractData",C51, "T_Settlement",, "T")="",RTD("cqg.rtd", ,"ContractData",C51, "LastTrade",, "T"),RTD("cqg.rtd", ,"ContractData",C51, "T_Settlement",, "T"))</f>
        <v/>
      </c>
      <c r="K51" s="1">
        <f>RTD("cqg.rtd", ,"ContractData",C51, "Y_Settlement",, "T")</f>
        <v>64.61</v>
      </c>
      <c r="L51" s="1" t="str">
        <f t="shared" si="4"/>
        <v/>
      </c>
      <c r="N51" s="1" t="str">
        <f t="shared" si="9"/>
        <v>30</v>
      </c>
      <c r="O51" s="1" t="str">
        <f t="shared" si="10"/>
        <v>CLEK30</v>
      </c>
      <c r="P51" s="1" t="str">
        <f t="shared" si="5"/>
        <v/>
      </c>
      <c r="Q51" s="3"/>
    </row>
    <row r="52" spans="1:17" x14ac:dyDescent="0.3">
      <c r="A52">
        <f t="shared" si="8"/>
        <v>50</v>
      </c>
      <c r="B52" t="str">
        <f t="shared" si="2"/>
        <v>CLE?50</v>
      </c>
      <c r="C52" t="str">
        <f>RTD("cqg.rtd", ,"ContractData",B52, "Symbol",, "T")</f>
        <v>CLEM30</v>
      </c>
      <c r="D52" t="str">
        <f t="shared" si="3"/>
        <v>30</v>
      </c>
      <c r="E52" t="str">
        <f>RTD("cqg.rtd", ,"ContractData",B52, "ContractMonth",, "T")</f>
        <v>JUN</v>
      </c>
      <c r="F52" s="1" t="str">
        <f>RTD("cqg.rtd", ,"ContractData",C52, "LastTrade",, "T")</f>
        <v/>
      </c>
      <c r="G52" s="1" t="str">
        <f>RTD("cqg.rtd", ,"ContractData",C52, "NetLastTrade",, "T")</f>
        <v/>
      </c>
      <c r="H52" s="1" t="str">
        <f>RTD("cqg.rtd", ,"ContractData",C52, "Bid",, "T")</f>
        <v/>
      </c>
      <c r="I52" s="1" t="str">
        <f>RTD("cqg.rtd", ,"ContractData",C52, "Ask",, "T")</f>
        <v/>
      </c>
      <c r="J52" s="1" t="str">
        <f>IF(RTD("cqg.rtd", ,"ContractData",C52, "T_Settlement",, "T")="",RTD("cqg.rtd", ,"ContractData",C52, "LastTrade",, "T"),RTD("cqg.rtd", ,"ContractData",C52, "T_Settlement",, "T"))</f>
        <v/>
      </c>
      <c r="K52" s="1">
        <f>RTD("cqg.rtd", ,"ContractData",C52, "Y_Settlement",, "T")</f>
        <v>64.460000000000008</v>
      </c>
      <c r="L52" s="1" t="str">
        <f t="shared" si="4"/>
        <v/>
      </c>
      <c r="N52" s="1" t="str">
        <f t="shared" si="9"/>
        <v>30</v>
      </c>
      <c r="O52" s="1" t="str">
        <f t="shared" si="10"/>
        <v>CLEM30</v>
      </c>
      <c r="P52" s="1" t="str">
        <f t="shared" si="5"/>
        <v/>
      </c>
      <c r="Q52" s="3"/>
    </row>
    <row r="53" spans="1:17" x14ac:dyDescent="0.3">
      <c r="A53">
        <f t="shared" si="8"/>
        <v>51</v>
      </c>
      <c r="B53" t="str">
        <f t="shared" si="2"/>
        <v>CLE?51</v>
      </c>
      <c r="C53" t="str">
        <f>RTD("cqg.rtd", ,"ContractData",B53, "Symbol",, "T")</f>
        <v>CLEN30</v>
      </c>
      <c r="D53" t="str">
        <f t="shared" si="3"/>
        <v>30</v>
      </c>
      <c r="E53" t="str">
        <f>RTD("cqg.rtd", ,"ContractData",B53, "ContractMonth",, "T")</f>
        <v>JUL</v>
      </c>
      <c r="F53" s="1" t="str">
        <f>RTD("cqg.rtd", ,"ContractData",C53, "LastTrade",, "T")</f>
        <v/>
      </c>
      <c r="G53" s="1" t="str">
        <f>RTD("cqg.rtd", ,"ContractData",C53, "NetLastTrade",, "T")</f>
        <v/>
      </c>
      <c r="H53" s="1" t="str">
        <f>RTD("cqg.rtd", ,"ContractData",C53, "Bid",, "T")</f>
        <v/>
      </c>
      <c r="I53" s="1" t="str">
        <f>RTD("cqg.rtd", ,"ContractData",C53, "Ask",, "T")</f>
        <v/>
      </c>
      <c r="J53" s="1" t="str">
        <f>IF(RTD("cqg.rtd", ,"ContractData",C53, "T_Settlement",, "T")="",RTD("cqg.rtd", ,"ContractData",C53, "LastTrade",, "T"),RTD("cqg.rtd", ,"ContractData",C53, "T_Settlement",, "T"))</f>
        <v/>
      </c>
      <c r="K53" s="1">
        <f>RTD("cqg.rtd", ,"ContractData",C53, "Y_Settlement",, "T")</f>
        <v>64.27</v>
      </c>
      <c r="L53" s="1" t="str">
        <f t="shared" si="4"/>
        <v/>
      </c>
      <c r="N53" s="1" t="str">
        <f t="shared" si="9"/>
        <v>30</v>
      </c>
      <c r="O53" s="1" t="str">
        <f t="shared" si="10"/>
        <v>CLEN30</v>
      </c>
      <c r="P53" s="1" t="str">
        <f t="shared" si="5"/>
        <v/>
      </c>
      <c r="Q53" s="3"/>
    </row>
    <row r="54" spans="1:17" x14ac:dyDescent="0.3">
      <c r="A54">
        <f t="shared" si="8"/>
        <v>52</v>
      </c>
      <c r="B54" t="str">
        <f t="shared" si="2"/>
        <v>CLE?52</v>
      </c>
      <c r="C54" t="str">
        <f>RTD("cqg.rtd", ,"ContractData",B54, "Symbol",, "T")</f>
        <v>CLEQ30</v>
      </c>
      <c r="D54" t="str">
        <f t="shared" si="3"/>
        <v>30</v>
      </c>
      <c r="E54" t="str">
        <f>RTD("cqg.rtd", ,"ContractData",B54, "ContractMonth",, "T")</f>
        <v>AUG</v>
      </c>
      <c r="F54" s="1" t="str">
        <f>RTD("cqg.rtd", ,"ContractData",C54, "LastTrade",, "T")</f>
        <v/>
      </c>
      <c r="G54" s="1" t="str">
        <f>RTD("cqg.rtd", ,"ContractData",C54, "NetLastTrade",, "T")</f>
        <v/>
      </c>
      <c r="H54" s="1" t="str">
        <f>RTD("cqg.rtd", ,"ContractData",C54, "Bid",, "T")</f>
        <v/>
      </c>
      <c r="I54" s="1">
        <f>RTD("cqg.rtd", ,"ContractData",C54, "Ask",, "T")</f>
        <v>65</v>
      </c>
      <c r="J54" s="1" t="str">
        <f>IF(RTD("cqg.rtd", ,"ContractData",C54, "T_Settlement",, "T")="",RTD("cqg.rtd", ,"ContractData",C54, "LastTrade",, "T"),RTD("cqg.rtd", ,"ContractData",C54, "T_Settlement",, "T"))</f>
        <v/>
      </c>
      <c r="K54" s="1">
        <f>RTD("cqg.rtd", ,"ContractData",C54, "Y_Settlement",, "T")</f>
        <v>64.14</v>
      </c>
      <c r="L54" s="1" t="str">
        <f t="shared" si="4"/>
        <v/>
      </c>
      <c r="N54" s="1" t="str">
        <f t="shared" si="9"/>
        <v>30</v>
      </c>
      <c r="O54" s="1" t="str">
        <f t="shared" si="10"/>
        <v>CLEQ30</v>
      </c>
      <c r="P54" s="1" t="str">
        <f t="shared" si="5"/>
        <v/>
      </c>
      <c r="Q54" s="3"/>
    </row>
    <row r="55" spans="1:17" x14ac:dyDescent="0.3">
      <c r="A55">
        <f t="shared" si="8"/>
        <v>53</v>
      </c>
      <c r="B55" t="str">
        <f t="shared" si="2"/>
        <v>CLE?53</v>
      </c>
      <c r="C55" t="str">
        <f>RTD("cqg.rtd", ,"ContractData",B55, "Symbol",, "T")</f>
        <v>CLEU30</v>
      </c>
      <c r="D55" t="str">
        <f t="shared" si="3"/>
        <v>30</v>
      </c>
      <c r="E55" t="str">
        <f>RTD("cqg.rtd", ,"ContractData",B55, "ContractMonth",, "T")</f>
        <v>SEP</v>
      </c>
      <c r="F55" s="1" t="str">
        <f>RTD("cqg.rtd", ,"ContractData",C55, "LastTrade",, "T")</f>
        <v/>
      </c>
      <c r="G55" s="1" t="str">
        <f>RTD("cqg.rtd", ,"ContractData",C55, "NetLastTrade",, "T")</f>
        <v/>
      </c>
      <c r="H55" s="1" t="str">
        <f>RTD("cqg.rtd", ,"ContractData",C55, "Bid",, "T")</f>
        <v/>
      </c>
      <c r="I55" s="1" t="str">
        <f>RTD("cqg.rtd", ,"ContractData",C55, "Ask",, "T")</f>
        <v/>
      </c>
      <c r="J55" s="1" t="str">
        <f>IF(RTD("cqg.rtd", ,"ContractData",C55, "T_Settlement",, "T")="",RTD("cqg.rtd", ,"ContractData",C55, "LastTrade",, "T"),RTD("cqg.rtd", ,"ContractData",C55, "T_Settlement",, "T"))</f>
        <v/>
      </c>
      <c r="K55" s="1">
        <f>RTD("cqg.rtd", ,"ContractData",C55, "Y_Settlement",, "T")</f>
        <v>63.99</v>
      </c>
      <c r="L55" s="1" t="str">
        <f t="shared" si="4"/>
        <v/>
      </c>
      <c r="N55" s="1" t="str">
        <f t="shared" si="9"/>
        <v>30</v>
      </c>
      <c r="O55" s="1" t="str">
        <f t="shared" si="10"/>
        <v>CLEU30</v>
      </c>
      <c r="P55" s="1" t="str">
        <f t="shared" si="5"/>
        <v/>
      </c>
      <c r="Q55" s="3"/>
    </row>
    <row r="56" spans="1:17" x14ac:dyDescent="0.3">
      <c r="A56">
        <f t="shared" si="8"/>
        <v>54</v>
      </c>
      <c r="B56" t="str">
        <f t="shared" si="2"/>
        <v>CLE?54</v>
      </c>
      <c r="C56" t="str">
        <f>RTD("cqg.rtd", ,"ContractData",B56, "Symbol",, "T")</f>
        <v>CLEV30</v>
      </c>
      <c r="D56" t="str">
        <f t="shared" si="3"/>
        <v>30</v>
      </c>
      <c r="E56" t="str">
        <f>RTD("cqg.rtd", ,"ContractData",B56, "ContractMonth",, "T")</f>
        <v>OCT</v>
      </c>
      <c r="F56" s="1" t="str">
        <f>RTD("cqg.rtd", ,"ContractData",C56, "LastTrade",, "T")</f>
        <v/>
      </c>
      <c r="G56" s="1" t="str">
        <f>RTD("cqg.rtd", ,"ContractData",C56, "NetLastTrade",, "T")</f>
        <v/>
      </c>
      <c r="H56" s="1" t="str">
        <f>RTD("cqg.rtd", ,"ContractData",C56, "Bid",, "T")</f>
        <v/>
      </c>
      <c r="I56" s="1" t="str">
        <f>RTD("cqg.rtd", ,"ContractData",C56, "Ask",, "T")</f>
        <v/>
      </c>
      <c r="J56" s="1" t="str">
        <f>IF(RTD("cqg.rtd", ,"ContractData",C56, "T_Settlement",, "T")="",RTD("cqg.rtd", ,"ContractData",C56, "LastTrade",, "T"),RTD("cqg.rtd", ,"ContractData",C56, "T_Settlement",, "T"))</f>
        <v/>
      </c>
      <c r="K56" s="1">
        <f>RTD("cqg.rtd", ,"ContractData",C56, "Y_Settlement",, "T")</f>
        <v>63.85</v>
      </c>
      <c r="L56" s="1" t="str">
        <f t="shared" si="4"/>
        <v/>
      </c>
      <c r="N56" s="1" t="str">
        <f t="shared" si="9"/>
        <v>30</v>
      </c>
      <c r="O56" s="1" t="str">
        <f t="shared" si="10"/>
        <v>CLEV30</v>
      </c>
      <c r="P56" s="1" t="str">
        <f t="shared" si="5"/>
        <v/>
      </c>
      <c r="Q56" s="3"/>
    </row>
    <row r="57" spans="1:17" x14ac:dyDescent="0.3">
      <c r="A57">
        <f t="shared" si="8"/>
        <v>55</v>
      </c>
      <c r="B57" t="str">
        <f t="shared" si="2"/>
        <v>CLE?55</v>
      </c>
      <c r="C57" t="str">
        <f>RTD("cqg.rtd", ,"ContractData",B57, "Symbol",, "T")</f>
        <v>CLEX30</v>
      </c>
      <c r="D57" t="str">
        <f t="shared" si="3"/>
        <v>30</v>
      </c>
      <c r="E57" t="str">
        <f>RTD("cqg.rtd", ,"ContractData",B57, "ContractMonth",, "T")</f>
        <v>NOV</v>
      </c>
      <c r="F57" s="1" t="str">
        <f>RTD("cqg.rtd", ,"ContractData",C57, "LastTrade",, "T")</f>
        <v/>
      </c>
      <c r="G57" s="1" t="str">
        <f>RTD("cqg.rtd", ,"ContractData",C57, "NetLastTrade",, "T")</f>
        <v/>
      </c>
      <c r="H57" s="1" t="str">
        <f>RTD("cqg.rtd", ,"ContractData",C57, "Bid",, "T")</f>
        <v/>
      </c>
      <c r="I57" s="1" t="str">
        <f>RTD("cqg.rtd", ,"ContractData",C57, "Ask",, "T")</f>
        <v/>
      </c>
      <c r="J57" s="1" t="str">
        <f>IF(RTD("cqg.rtd", ,"ContractData",C57, "T_Settlement",, "T")="",RTD("cqg.rtd", ,"ContractData",C57, "LastTrade",, "T"),RTD("cqg.rtd", ,"ContractData",C57, "T_Settlement",, "T"))</f>
        <v/>
      </c>
      <c r="K57" s="1">
        <f>RTD("cqg.rtd", ,"ContractData",C57, "Y_Settlement",, "T")</f>
        <v>63.71</v>
      </c>
      <c r="L57" s="1" t="str">
        <f t="shared" si="4"/>
        <v/>
      </c>
      <c r="N57" s="1" t="str">
        <f t="shared" si="9"/>
        <v>30</v>
      </c>
      <c r="O57" s="1" t="str">
        <f t="shared" si="10"/>
        <v>CLEX30</v>
      </c>
      <c r="P57" s="1" t="str">
        <f t="shared" si="5"/>
        <v/>
      </c>
      <c r="Q57" s="3"/>
    </row>
    <row r="58" spans="1:17" x14ac:dyDescent="0.3">
      <c r="A58">
        <f t="shared" si="8"/>
        <v>56</v>
      </c>
      <c r="B58" t="str">
        <f t="shared" si="2"/>
        <v>CLE?56</v>
      </c>
      <c r="C58" t="str">
        <f>RTD("cqg.rtd", ,"ContractData",B58, "Symbol",, "T")</f>
        <v>CLEZ30</v>
      </c>
      <c r="D58" t="str">
        <f t="shared" si="3"/>
        <v>30</v>
      </c>
      <c r="E58" t="str">
        <f>RTD("cqg.rtd", ,"ContractData",B58, "ContractMonth",, "T")</f>
        <v>DEC</v>
      </c>
      <c r="F58" s="1">
        <f>RTD("cqg.rtd", ,"ContractData",C58, "LastTrade",, "T")</f>
        <v>64.31</v>
      </c>
      <c r="G58" s="1">
        <f>RTD("cqg.rtd", ,"ContractData",C58, "NetLastTrade",, "T")</f>
        <v>0.78000000000000114</v>
      </c>
      <c r="H58" s="1">
        <f>RTD("cqg.rtd", ,"ContractData",C58, "Bid",, "T")</f>
        <v>64.25</v>
      </c>
      <c r="I58" s="1">
        <f>RTD("cqg.rtd", ,"ContractData",C58, "Ask",, "T")</f>
        <v>64.67</v>
      </c>
      <c r="J58" s="1">
        <f>IF(RTD("cqg.rtd", ,"ContractData",C58, "T_Settlement",, "T")="",RTD("cqg.rtd", ,"ContractData",C58, "LastTrade",, "T"),RTD("cqg.rtd", ,"ContractData",C58, "T_Settlement",, "T"))</f>
        <v>64.31</v>
      </c>
      <c r="K58" s="1">
        <f>RTD("cqg.rtd", ,"ContractData",C58, "Y_Settlement",, "T")</f>
        <v>63.53</v>
      </c>
      <c r="L58" s="1">
        <f t="shared" si="4"/>
        <v>0.78000000000000114</v>
      </c>
      <c r="N58" s="1" t="str">
        <f t="shared" si="9"/>
        <v>30</v>
      </c>
      <c r="O58" s="1" t="str">
        <f t="shared" si="10"/>
        <v>CLEZ30</v>
      </c>
      <c r="P58" s="1">
        <f t="shared" si="5"/>
        <v>0.78</v>
      </c>
      <c r="Q58" s="3"/>
    </row>
    <row r="59" spans="1:17" x14ac:dyDescent="0.3">
      <c r="A59">
        <f t="shared" si="8"/>
        <v>57</v>
      </c>
      <c r="B59" t="str">
        <f t="shared" si="2"/>
        <v>CLE?57</v>
      </c>
      <c r="C59" t="str">
        <f>RTD("cqg.rtd", ,"ContractData",B59, "Symbol",, "T")</f>
        <v>CLEF31</v>
      </c>
      <c r="D59" t="str">
        <f t="shared" si="3"/>
        <v>31</v>
      </c>
      <c r="E59" t="str">
        <f>RTD("cqg.rtd", ,"ContractData",B59, "ContractMonth",, "T")</f>
        <v>JAN</v>
      </c>
      <c r="F59" s="1" t="str">
        <f>RTD("cqg.rtd", ,"ContractData",C59, "LastTrade",, "T")</f>
        <v/>
      </c>
      <c r="G59" s="1" t="str">
        <f>RTD("cqg.rtd", ,"ContractData",C59, "NetLastTrade",, "T")</f>
        <v/>
      </c>
      <c r="H59" s="1" t="str">
        <f>RTD("cqg.rtd", ,"ContractData",C59, "Bid",, "T")</f>
        <v/>
      </c>
      <c r="I59" s="1" t="str">
        <f>RTD("cqg.rtd", ,"ContractData",C59, "Ask",, "T")</f>
        <v/>
      </c>
      <c r="J59" s="1" t="str">
        <f>IF(RTD("cqg.rtd", ,"ContractData",C59, "T_Settlement",, "T")="",RTD("cqg.rtd", ,"ContractData",C59, "LastTrade",, "T"),RTD("cqg.rtd", ,"ContractData",C59, "T_Settlement",, "T"))</f>
        <v/>
      </c>
      <c r="K59" s="1">
        <f>RTD("cqg.rtd", ,"ContractData",C59, "Y_Settlement",, "T")</f>
        <v>63.29</v>
      </c>
      <c r="L59" s="1" t="str">
        <f t="shared" si="4"/>
        <v/>
      </c>
      <c r="N59" s="1" t="str">
        <f t="shared" si="9"/>
        <v>31</v>
      </c>
      <c r="O59" s="1" t="str">
        <f t="shared" si="10"/>
        <v>CLEF31</v>
      </c>
      <c r="P59" s="1" t="str">
        <f t="shared" si="5"/>
        <v/>
      </c>
      <c r="Q59" s="3"/>
    </row>
    <row r="60" spans="1:17" x14ac:dyDescent="0.3">
      <c r="A60">
        <f t="shared" si="8"/>
        <v>58</v>
      </c>
      <c r="B60" t="str">
        <f t="shared" si="2"/>
        <v>CLE?58</v>
      </c>
      <c r="C60" t="str">
        <f>RTD("cqg.rtd", ,"ContractData",B60, "Symbol",, "T")</f>
        <v>CLEG31</v>
      </c>
      <c r="D60" t="str">
        <f t="shared" si="3"/>
        <v>31</v>
      </c>
      <c r="E60" t="str">
        <f>RTD("cqg.rtd", ,"ContractData",B60, "ContractMonth",, "T")</f>
        <v>FEB</v>
      </c>
      <c r="F60" s="1" t="str">
        <f>RTD("cqg.rtd", ,"ContractData",C60, "LastTrade",, "T")</f>
        <v/>
      </c>
      <c r="G60" s="1" t="str">
        <f>RTD("cqg.rtd", ,"ContractData",C60, "NetLastTrade",, "T")</f>
        <v/>
      </c>
      <c r="H60" s="1" t="str">
        <f>RTD("cqg.rtd", ,"ContractData",C60, "Bid",, "T")</f>
        <v/>
      </c>
      <c r="I60" s="1" t="str">
        <f>RTD("cqg.rtd", ,"ContractData",C60, "Ask",, "T")</f>
        <v/>
      </c>
      <c r="J60" s="1" t="str">
        <f>IF(RTD("cqg.rtd", ,"ContractData",C60, "T_Settlement",, "T")="",RTD("cqg.rtd", ,"ContractData",C60, "LastTrade",, "T"),RTD("cqg.rtd", ,"ContractData",C60, "T_Settlement",, "T"))</f>
        <v/>
      </c>
      <c r="K60" s="1">
        <f>RTD("cqg.rtd", ,"ContractData",C60, "Y_Settlement",, "T")</f>
        <v>63.14</v>
      </c>
      <c r="L60" s="1" t="str">
        <f t="shared" si="4"/>
        <v/>
      </c>
      <c r="N60" s="1" t="str">
        <f t="shared" si="9"/>
        <v>31</v>
      </c>
      <c r="O60" s="1" t="str">
        <f t="shared" si="10"/>
        <v>CLEG31</v>
      </c>
      <c r="P60" s="1" t="str">
        <f t="shared" si="5"/>
        <v/>
      </c>
      <c r="Q60" s="3"/>
    </row>
    <row r="61" spans="1:17" x14ac:dyDescent="0.3">
      <c r="A61">
        <f t="shared" si="8"/>
        <v>59</v>
      </c>
      <c r="B61" t="str">
        <f t="shared" si="2"/>
        <v>CLE?59</v>
      </c>
      <c r="C61" t="str">
        <f>RTD("cqg.rtd", ,"ContractData",B61, "Symbol",, "T")</f>
        <v>CLEH31</v>
      </c>
      <c r="D61" t="str">
        <f t="shared" si="3"/>
        <v>31</v>
      </c>
      <c r="E61" t="str">
        <f>RTD("cqg.rtd", ,"ContractData",B61, "ContractMonth",, "T")</f>
        <v>MAR</v>
      </c>
      <c r="F61" s="1" t="str">
        <f>RTD("cqg.rtd", ,"ContractData",C61, "LastTrade",, "T")</f>
        <v/>
      </c>
      <c r="G61" s="1" t="str">
        <f>RTD("cqg.rtd", ,"ContractData",C61, "NetLastTrade",, "T")</f>
        <v/>
      </c>
      <c r="H61" s="1" t="str">
        <f>RTD("cqg.rtd", ,"ContractData",C61, "Bid",, "T")</f>
        <v/>
      </c>
      <c r="I61" s="1" t="str">
        <f>RTD("cqg.rtd", ,"ContractData",C61, "Ask",, "T")</f>
        <v/>
      </c>
      <c r="J61" s="1" t="str">
        <f>IF(RTD("cqg.rtd", ,"ContractData",C61, "T_Settlement",, "T")="",RTD("cqg.rtd", ,"ContractData",C61, "LastTrade",, "T"),RTD("cqg.rtd", ,"ContractData",C61, "T_Settlement",, "T"))</f>
        <v/>
      </c>
      <c r="K61" s="1">
        <f>RTD("cqg.rtd", ,"ContractData",C61, "Y_Settlement",, "T")</f>
        <v>62.99</v>
      </c>
      <c r="L61" s="1" t="str">
        <f t="shared" si="4"/>
        <v/>
      </c>
      <c r="N61" s="1" t="str">
        <f t="shared" si="9"/>
        <v>31</v>
      </c>
      <c r="O61" s="1" t="str">
        <f t="shared" si="10"/>
        <v>CLEH31</v>
      </c>
      <c r="P61" s="1" t="str">
        <f t="shared" si="5"/>
        <v/>
      </c>
      <c r="Q61" s="3"/>
    </row>
    <row r="62" spans="1:17" x14ac:dyDescent="0.3">
      <c r="A62">
        <f t="shared" si="8"/>
        <v>60</v>
      </c>
      <c r="B62" t="str">
        <f t="shared" si="2"/>
        <v>CLE?60</v>
      </c>
      <c r="C62" t="str">
        <f>RTD("cqg.rtd", ,"ContractData",B62, "Symbol",, "T")</f>
        <v>CLEJ31</v>
      </c>
      <c r="D62" t="str">
        <f t="shared" si="3"/>
        <v>31</v>
      </c>
      <c r="E62" t="str">
        <f>RTD("cqg.rtd", ,"ContractData",B62, "ContractMonth",, "T")</f>
        <v>APR</v>
      </c>
      <c r="F62" s="1" t="str">
        <f>RTD("cqg.rtd", ,"ContractData",C62, "LastTrade",, "T")</f>
        <v/>
      </c>
      <c r="G62" s="1" t="str">
        <f>RTD("cqg.rtd", ,"ContractData",C62, "NetLastTrade",, "T")</f>
        <v/>
      </c>
      <c r="H62" s="1" t="str">
        <f>RTD("cqg.rtd", ,"ContractData",C62, "Bid",, "T")</f>
        <v/>
      </c>
      <c r="I62" s="1" t="str">
        <f>RTD("cqg.rtd", ,"ContractData",C62, "Ask",, "T")</f>
        <v/>
      </c>
      <c r="J62" s="1" t="str">
        <f>IF(RTD("cqg.rtd", ,"ContractData",C62, "T_Settlement",, "T")="",RTD("cqg.rtd", ,"ContractData",C62, "LastTrade",, "T"),RTD("cqg.rtd", ,"ContractData",C62, "T_Settlement",, "T"))</f>
        <v/>
      </c>
      <c r="K62" s="1">
        <f>RTD("cqg.rtd", ,"ContractData",C62, "Y_Settlement",, "T")</f>
        <v>62.83</v>
      </c>
      <c r="L62" s="1" t="str">
        <f t="shared" si="4"/>
        <v/>
      </c>
      <c r="N62" s="1" t="str">
        <f t="shared" si="9"/>
        <v>31</v>
      </c>
      <c r="O62" s="1" t="str">
        <f t="shared" si="10"/>
        <v>CLEJ31</v>
      </c>
      <c r="P62" s="1" t="str">
        <f t="shared" si="5"/>
        <v/>
      </c>
      <c r="Q62" s="3"/>
    </row>
    <row r="63" spans="1:17" x14ac:dyDescent="0.3">
      <c r="A63">
        <f t="shared" si="8"/>
        <v>61</v>
      </c>
      <c r="B63" t="str">
        <f t="shared" si="2"/>
        <v>CLE?61</v>
      </c>
      <c r="C63" t="str">
        <f>RTD("cqg.rtd", ,"ContractData",B63, "Symbol",, "T")</f>
        <v>CLEK31</v>
      </c>
      <c r="D63" t="str">
        <f t="shared" si="3"/>
        <v>31</v>
      </c>
      <c r="E63" t="str">
        <f>RTD("cqg.rtd", ,"ContractData",B63, "ContractMonth",, "T")</f>
        <v>MAY</v>
      </c>
      <c r="F63" s="1" t="str">
        <f>RTD("cqg.rtd", ,"ContractData",C63, "LastTrade",, "T")</f>
        <v/>
      </c>
      <c r="G63" s="1" t="str">
        <f>RTD("cqg.rtd", ,"ContractData",C63, "NetLastTrade",, "T")</f>
        <v/>
      </c>
      <c r="H63" s="1" t="str">
        <f>RTD("cqg.rtd", ,"ContractData",C63, "Bid",, "T")</f>
        <v/>
      </c>
      <c r="I63" s="1" t="str">
        <f>RTD("cqg.rtd", ,"ContractData",C63, "Ask",, "T")</f>
        <v/>
      </c>
      <c r="J63" s="1" t="str">
        <f>IF(RTD("cqg.rtd", ,"ContractData",C63, "T_Settlement",, "T")="",RTD("cqg.rtd", ,"ContractData",C63, "LastTrade",, "T"),RTD("cqg.rtd", ,"ContractData",C63, "T_Settlement",, "T"))</f>
        <v/>
      </c>
      <c r="K63" s="1">
        <f>RTD("cqg.rtd", ,"ContractData",C63, "Y_Settlement",, "T")</f>
        <v>62.67</v>
      </c>
      <c r="L63" s="1" t="str">
        <f t="shared" si="4"/>
        <v/>
      </c>
      <c r="N63" s="1" t="str">
        <f t="shared" si="9"/>
        <v>31</v>
      </c>
      <c r="O63" s="1" t="str">
        <f t="shared" si="10"/>
        <v>CLEK31</v>
      </c>
      <c r="P63" s="1" t="str">
        <f t="shared" si="5"/>
        <v/>
      </c>
      <c r="Q63" s="3"/>
    </row>
    <row r="64" spans="1:17" x14ac:dyDescent="0.3">
      <c r="A64">
        <f t="shared" si="8"/>
        <v>62</v>
      </c>
      <c r="B64" t="str">
        <f t="shared" si="2"/>
        <v>CLE?62</v>
      </c>
      <c r="C64" t="str">
        <f>RTD("cqg.rtd", ,"ContractData",B64, "Symbol",, "T")</f>
        <v>CLEM31</v>
      </c>
      <c r="D64" t="str">
        <f t="shared" si="3"/>
        <v>31</v>
      </c>
      <c r="E64" t="str">
        <f>RTD("cqg.rtd", ,"ContractData",B64, "ContractMonth",, "T")</f>
        <v>JUN</v>
      </c>
      <c r="F64" s="1" t="str">
        <f>RTD("cqg.rtd", ,"ContractData",C64, "LastTrade",, "T")</f>
        <v/>
      </c>
      <c r="G64" s="1" t="str">
        <f>RTD("cqg.rtd", ,"ContractData",C64, "NetLastTrade",, "T")</f>
        <v/>
      </c>
      <c r="H64" s="1" t="str">
        <f>RTD("cqg.rtd", ,"ContractData",C64, "Bid",, "T")</f>
        <v/>
      </c>
      <c r="I64" s="1" t="str">
        <f>RTD("cqg.rtd", ,"ContractData",C64, "Ask",, "T")</f>
        <v/>
      </c>
      <c r="J64" s="1" t="str">
        <f>IF(RTD("cqg.rtd", ,"ContractData",C64, "T_Settlement",, "T")="",RTD("cqg.rtd", ,"ContractData",C64, "LastTrade",, "T"),RTD("cqg.rtd", ,"ContractData",C64, "T_Settlement",, "T"))</f>
        <v/>
      </c>
      <c r="K64" s="1">
        <f>RTD("cqg.rtd", ,"ContractData",C64, "Y_Settlement",, "T")</f>
        <v>62.53</v>
      </c>
      <c r="L64" s="1" t="str">
        <f t="shared" si="4"/>
        <v/>
      </c>
      <c r="N64" s="1" t="str">
        <f t="shared" si="9"/>
        <v>31</v>
      </c>
      <c r="O64" s="1" t="str">
        <f t="shared" si="10"/>
        <v>CLEM31</v>
      </c>
      <c r="P64" s="1" t="str">
        <f t="shared" si="5"/>
        <v/>
      </c>
      <c r="Q64" s="3"/>
    </row>
    <row r="65" spans="1:17" x14ac:dyDescent="0.3">
      <c r="A65">
        <f t="shared" si="8"/>
        <v>63</v>
      </c>
      <c r="B65" t="str">
        <f t="shared" si="2"/>
        <v>CLE?63</v>
      </c>
      <c r="C65" t="str">
        <f>RTD("cqg.rtd", ,"ContractData",B65, "Symbol",, "T")</f>
        <v>CLEN31</v>
      </c>
      <c r="D65" t="str">
        <f t="shared" si="3"/>
        <v>31</v>
      </c>
      <c r="E65" t="str">
        <f>RTD("cqg.rtd", ,"ContractData",B65, "ContractMonth",, "T")</f>
        <v>JUL</v>
      </c>
      <c r="F65" s="1" t="str">
        <f>RTD("cqg.rtd", ,"ContractData",C65, "LastTrade",, "T")</f>
        <v/>
      </c>
      <c r="G65" s="1" t="str">
        <f>RTD("cqg.rtd", ,"ContractData",C65, "NetLastTrade",, "T")</f>
        <v/>
      </c>
      <c r="H65" s="1" t="str">
        <f>RTD("cqg.rtd", ,"ContractData",C65, "Bid",, "T")</f>
        <v/>
      </c>
      <c r="I65" s="1" t="str">
        <f>RTD("cqg.rtd", ,"ContractData",C65, "Ask",, "T")</f>
        <v/>
      </c>
      <c r="J65" s="1" t="str">
        <f>IF(RTD("cqg.rtd", ,"ContractData",C65, "T_Settlement",, "T")="",RTD("cqg.rtd", ,"ContractData",C65, "LastTrade",, "T"),RTD("cqg.rtd", ,"ContractData",C65, "T_Settlement",, "T"))</f>
        <v/>
      </c>
      <c r="K65" s="1">
        <f>RTD("cqg.rtd", ,"ContractData",C65, "Y_Settlement",, "T")</f>
        <v>62.36</v>
      </c>
      <c r="L65" s="1" t="str">
        <f t="shared" si="4"/>
        <v/>
      </c>
      <c r="N65" s="1" t="str">
        <f t="shared" si="9"/>
        <v>31</v>
      </c>
      <c r="O65" s="1" t="str">
        <f t="shared" si="10"/>
        <v>CLEN31</v>
      </c>
      <c r="P65" s="1" t="str">
        <f t="shared" si="5"/>
        <v/>
      </c>
      <c r="Q65" s="3"/>
    </row>
    <row r="66" spans="1:17" x14ac:dyDescent="0.3">
      <c r="A66">
        <f t="shared" si="8"/>
        <v>64</v>
      </c>
      <c r="B66" t="str">
        <f t="shared" si="2"/>
        <v>CLE?64</v>
      </c>
      <c r="C66" t="str">
        <f>RTD("cqg.rtd", ,"ContractData",B66, "Symbol",, "T")</f>
        <v>CLEQ31</v>
      </c>
      <c r="D66" t="str">
        <f t="shared" si="3"/>
        <v>31</v>
      </c>
      <c r="E66" t="str">
        <f>RTD("cqg.rtd", ,"ContractData",B66, "ContractMonth",, "T")</f>
        <v>AUG</v>
      </c>
      <c r="F66" s="1" t="str">
        <f>RTD("cqg.rtd", ,"ContractData",C66, "LastTrade",, "T")</f>
        <v/>
      </c>
      <c r="G66" s="1" t="str">
        <f>RTD("cqg.rtd", ,"ContractData",C66, "NetLastTrade",, "T")</f>
        <v/>
      </c>
      <c r="H66" s="1" t="str">
        <f>RTD("cqg.rtd", ,"ContractData",C66, "Bid",, "T")</f>
        <v/>
      </c>
      <c r="I66" s="1" t="str">
        <f>RTD("cqg.rtd", ,"ContractData",C66, "Ask",, "T")</f>
        <v/>
      </c>
      <c r="J66" s="1" t="str">
        <f>IF(RTD("cqg.rtd", ,"ContractData",C66, "T_Settlement",, "T")="",RTD("cqg.rtd", ,"ContractData",C66, "LastTrade",, "T"),RTD("cqg.rtd", ,"ContractData",C66, "T_Settlement",, "T"))</f>
        <v/>
      </c>
      <c r="K66" s="1">
        <f>RTD("cqg.rtd", ,"ContractData",C66, "Y_Settlement",, "T")</f>
        <v>62.2</v>
      </c>
      <c r="L66" s="1" t="str">
        <f t="shared" si="4"/>
        <v/>
      </c>
      <c r="N66" s="1" t="str">
        <f t="shared" si="9"/>
        <v>31</v>
      </c>
      <c r="O66" s="1" t="str">
        <f t="shared" si="10"/>
        <v>CLEQ31</v>
      </c>
      <c r="P66" s="1" t="str">
        <f t="shared" si="5"/>
        <v/>
      </c>
      <c r="Q66" s="3"/>
    </row>
    <row r="67" spans="1:17" x14ac:dyDescent="0.3">
      <c r="A67">
        <f t="shared" si="8"/>
        <v>65</v>
      </c>
      <c r="B67" t="str">
        <f t="shared" si="2"/>
        <v>CLE?65</v>
      </c>
      <c r="C67" t="str">
        <f>RTD("cqg.rtd", ,"ContractData",B67, "Symbol",, "T")</f>
        <v>CLEU31</v>
      </c>
      <c r="D67" t="str">
        <f t="shared" si="3"/>
        <v>31</v>
      </c>
      <c r="E67" t="str">
        <f>RTD("cqg.rtd", ,"ContractData",B67, "ContractMonth",, "T")</f>
        <v>SEP</v>
      </c>
      <c r="F67" s="1" t="str">
        <f>RTD("cqg.rtd", ,"ContractData",C67, "LastTrade",, "T")</f>
        <v/>
      </c>
      <c r="G67" s="1" t="str">
        <f>RTD("cqg.rtd", ,"ContractData",C67, "NetLastTrade",, "T")</f>
        <v/>
      </c>
      <c r="H67" s="1" t="str">
        <f>RTD("cqg.rtd", ,"ContractData",C67, "Bid",, "T")</f>
        <v/>
      </c>
      <c r="I67" s="1">
        <f>RTD("cqg.rtd", ,"ContractData",C67, "Ask",, "T")</f>
        <v>65</v>
      </c>
      <c r="J67" s="1" t="str">
        <f>IF(RTD("cqg.rtd", ,"ContractData",C67, "T_Settlement",, "T")="",RTD("cqg.rtd", ,"ContractData",C67, "LastTrade",, "T"),RTD("cqg.rtd", ,"ContractData",C67, "T_Settlement",, "T"))</f>
        <v/>
      </c>
      <c r="K67" s="1">
        <f>RTD("cqg.rtd", ,"ContractData",C67, "Y_Settlement",, "T")</f>
        <v>62.09</v>
      </c>
      <c r="L67" s="1" t="str">
        <f t="shared" si="4"/>
        <v/>
      </c>
      <c r="N67" s="1" t="str">
        <f t="shared" ref="N67:N98" si="11">D67</f>
        <v>31</v>
      </c>
      <c r="O67" s="1" t="str">
        <f t="shared" ref="O67:O98" si="12">C67</f>
        <v>CLEU31</v>
      </c>
      <c r="P67" s="1" t="str">
        <f t="shared" si="5"/>
        <v/>
      </c>
      <c r="Q67" s="3"/>
    </row>
    <row r="68" spans="1:17" x14ac:dyDescent="0.3">
      <c r="A68">
        <f t="shared" si="8"/>
        <v>66</v>
      </c>
      <c r="B68" t="str">
        <f t="shared" ref="B68:B132" si="13">"CLE?"&amp;A68</f>
        <v>CLE?66</v>
      </c>
      <c r="C68" t="str">
        <f>RTD("cqg.rtd", ,"ContractData",B68, "Symbol",, "T")</f>
        <v>CLEV31</v>
      </c>
      <c r="D68" t="str">
        <f t="shared" ref="D68:D131" si="14">RIGHT(C68,2)</f>
        <v>31</v>
      </c>
      <c r="E68" t="str">
        <f>RTD("cqg.rtd", ,"ContractData",B68, "ContractMonth",, "T")</f>
        <v>OCT</v>
      </c>
      <c r="F68" s="1" t="str">
        <f>RTD("cqg.rtd", ,"ContractData",C68, "LastTrade",, "T")</f>
        <v/>
      </c>
      <c r="G68" s="1" t="str">
        <f>RTD("cqg.rtd", ,"ContractData",C68, "NetLastTrade",, "T")</f>
        <v/>
      </c>
      <c r="H68" s="1" t="str">
        <f>RTD("cqg.rtd", ,"ContractData",C68, "Bid",, "T")</f>
        <v/>
      </c>
      <c r="I68" s="1" t="str">
        <f>RTD("cqg.rtd", ,"ContractData",C68, "Ask",, "T")</f>
        <v/>
      </c>
      <c r="J68" s="1" t="str">
        <f>IF(RTD("cqg.rtd", ,"ContractData",C68, "T_Settlement",, "T")="",RTD("cqg.rtd", ,"ContractData",C68, "LastTrade",, "T"),RTD("cqg.rtd", ,"ContractData",C68, "T_Settlement",, "T"))</f>
        <v/>
      </c>
      <c r="K68" s="1">
        <f>RTD("cqg.rtd", ,"ContractData",C68, "Y_Settlement",, "T")</f>
        <v>61.89</v>
      </c>
      <c r="L68" s="1" t="str">
        <f t="shared" ref="L68:L131" si="15">IFERROR(J68-K68,"")</f>
        <v/>
      </c>
      <c r="N68" s="1" t="str">
        <f t="shared" si="11"/>
        <v>31</v>
      </c>
      <c r="O68" s="1" t="str">
        <f t="shared" si="12"/>
        <v>CLEV31</v>
      </c>
      <c r="P68" s="1" t="str">
        <f t="shared" ref="P68:P131" si="16">IFERROR(ROUND(L68,2),"")</f>
        <v/>
      </c>
      <c r="Q68" s="3"/>
    </row>
    <row r="69" spans="1:17" x14ac:dyDescent="0.3">
      <c r="A69">
        <f t="shared" ref="A69:A130" si="17">A68+1</f>
        <v>67</v>
      </c>
      <c r="B69" t="str">
        <f t="shared" si="13"/>
        <v>CLE?67</v>
      </c>
      <c r="C69" t="str">
        <f>RTD("cqg.rtd", ,"ContractData",B69, "Symbol",, "T")</f>
        <v>CLEX31</v>
      </c>
      <c r="D69" t="str">
        <f t="shared" si="14"/>
        <v>31</v>
      </c>
      <c r="E69" t="str">
        <f>RTD("cqg.rtd", ,"ContractData",B69, "ContractMonth",, "T")</f>
        <v>NOV</v>
      </c>
      <c r="F69" s="1" t="str">
        <f>RTD("cqg.rtd", ,"ContractData",C69, "LastTrade",, "T")</f>
        <v/>
      </c>
      <c r="G69" s="1" t="str">
        <f>RTD("cqg.rtd", ,"ContractData",C69, "NetLastTrade",, "T")</f>
        <v/>
      </c>
      <c r="H69" s="1" t="str">
        <f>RTD("cqg.rtd", ,"ContractData",C69, "Bid",, "T")</f>
        <v/>
      </c>
      <c r="I69" s="1" t="str">
        <f>RTD("cqg.rtd", ,"ContractData",C69, "Ask",, "T")</f>
        <v/>
      </c>
      <c r="J69" s="1" t="str">
        <f>IF(RTD("cqg.rtd", ,"ContractData",C69, "T_Settlement",, "T")="",RTD("cqg.rtd", ,"ContractData",C69, "LastTrade",, "T"),RTD("cqg.rtd", ,"ContractData",C69, "T_Settlement",, "T"))</f>
        <v/>
      </c>
      <c r="K69" s="1">
        <f>RTD("cqg.rtd", ,"ContractData",C69, "Y_Settlement",, "T")</f>
        <v>61.75</v>
      </c>
      <c r="L69" s="1" t="str">
        <f t="shared" si="15"/>
        <v/>
      </c>
      <c r="N69" s="1" t="str">
        <f t="shared" si="11"/>
        <v>31</v>
      </c>
      <c r="O69" s="1" t="str">
        <f t="shared" si="12"/>
        <v>CLEX31</v>
      </c>
      <c r="P69" s="1" t="str">
        <f t="shared" si="16"/>
        <v/>
      </c>
      <c r="Q69" s="3"/>
    </row>
    <row r="70" spans="1:17" x14ac:dyDescent="0.3">
      <c r="A70">
        <f t="shared" si="17"/>
        <v>68</v>
      </c>
      <c r="B70" t="str">
        <f t="shared" si="13"/>
        <v>CLE?68</v>
      </c>
      <c r="C70" t="str">
        <f>RTD("cqg.rtd", ,"ContractData",B70, "Symbol",, "T")</f>
        <v>CLEZ31</v>
      </c>
      <c r="D70" t="str">
        <f t="shared" si="14"/>
        <v>31</v>
      </c>
      <c r="E70" t="str">
        <f>RTD("cqg.rtd", ,"ContractData",B70, "ContractMonth",, "T")</f>
        <v>DEC</v>
      </c>
      <c r="F70" s="1">
        <f>RTD("cqg.rtd", ,"ContractData",C70, "LastTrade",, "T")</f>
        <v>61.77</v>
      </c>
      <c r="G70" s="1">
        <f>RTD("cqg.rtd", ,"ContractData",C70, "NetLastTrade",, "T")</f>
        <v>0.20000000000000284</v>
      </c>
      <c r="H70" s="1">
        <f>RTD("cqg.rtd", ,"ContractData",C70, "Bid",, "T")</f>
        <v>62.1</v>
      </c>
      <c r="I70" s="1">
        <f>RTD("cqg.rtd", ,"ContractData",C70, "Ask",, "T")</f>
        <v>62.54</v>
      </c>
      <c r="J70" s="1">
        <f>IF(RTD("cqg.rtd", ,"ContractData",C70, "T_Settlement",, "T")="",RTD("cqg.rtd", ,"ContractData",C70, "LastTrade",, "T"),RTD("cqg.rtd", ,"ContractData",C70, "T_Settlement",, "T"))</f>
        <v>61.77</v>
      </c>
      <c r="K70" s="1">
        <f>RTD("cqg.rtd", ,"ContractData",C70, "Y_Settlement",, "T")</f>
        <v>61.57</v>
      </c>
      <c r="L70" s="1">
        <f t="shared" si="15"/>
        <v>0.20000000000000284</v>
      </c>
      <c r="N70" s="1" t="str">
        <f t="shared" si="11"/>
        <v>31</v>
      </c>
      <c r="O70" s="1" t="str">
        <f t="shared" si="12"/>
        <v>CLEZ31</v>
      </c>
      <c r="P70" s="1">
        <f t="shared" si="16"/>
        <v>0.2</v>
      </c>
      <c r="Q70" s="3"/>
    </row>
    <row r="71" spans="1:17" x14ac:dyDescent="0.3">
      <c r="A71">
        <f t="shared" si="17"/>
        <v>69</v>
      </c>
      <c r="B71" t="str">
        <f t="shared" si="13"/>
        <v>CLE?69</v>
      </c>
      <c r="C71" t="str">
        <f>RTD("cqg.rtd", ,"ContractData",B71, "Symbol",, "T")</f>
        <v>CLEF32</v>
      </c>
      <c r="D71" t="str">
        <f t="shared" si="14"/>
        <v>32</v>
      </c>
      <c r="E71" t="str">
        <f>RTD("cqg.rtd", ,"ContractData",B71, "ContractMonth",, "T")</f>
        <v>JAN</v>
      </c>
      <c r="F71" s="1" t="str">
        <f>RTD("cqg.rtd", ,"ContractData",C71, "LastTrade",, "T")</f>
        <v/>
      </c>
      <c r="G71" s="1" t="str">
        <f>RTD("cqg.rtd", ,"ContractData",C71, "NetLastTrade",, "T")</f>
        <v/>
      </c>
      <c r="H71" s="1" t="str">
        <f>RTD("cqg.rtd", ,"ContractData",C71, "Bid",, "T")</f>
        <v/>
      </c>
      <c r="I71" s="1" t="str">
        <f>RTD("cqg.rtd", ,"ContractData",C71, "Ask",, "T")</f>
        <v/>
      </c>
      <c r="J71" s="1" t="str">
        <f>IF(RTD("cqg.rtd", ,"ContractData",C71, "T_Settlement",, "T")="",RTD("cqg.rtd", ,"ContractData",C71, "LastTrade",, "T"),RTD("cqg.rtd", ,"ContractData",C71, "T_Settlement",, "T"))</f>
        <v/>
      </c>
      <c r="K71" s="1">
        <f>RTD("cqg.rtd", ,"ContractData",C71, "Y_Settlement",, "T")</f>
        <v>61.38</v>
      </c>
      <c r="L71" s="1" t="str">
        <f t="shared" si="15"/>
        <v/>
      </c>
      <c r="N71" s="1" t="str">
        <f t="shared" si="11"/>
        <v>32</v>
      </c>
      <c r="O71" s="1" t="str">
        <f t="shared" si="12"/>
        <v>CLEF32</v>
      </c>
      <c r="P71" s="1" t="str">
        <f t="shared" si="16"/>
        <v/>
      </c>
      <c r="Q71" s="3"/>
    </row>
    <row r="72" spans="1:17" x14ac:dyDescent="0.3">
      <c r="A72">
        <f t="shared" si="17"/>
        <v>70</v>
      </c>
      <c r="B72" t="str">
        <f t="shared" si="13"/>
        <v>CLE?70</v>
      </c>
      <c r="C72" t="str">
        <f>RTD("cqg.rtd", ,"ContractData",B72, "Symbol",, "T")</f>
        <v>CLEG32</v>
      </c>
      <c r="D72" t="str">
        <f t="shared" si="14"/>
        <v>32</v>
      </c>
      <c r="E72" t="str">
        <f>RTD("cqg.rtd", ,"ContractData",B72, "ContractMonth",, "T")</f>
        <v>FEB</v>
      </c>
      <c r="F72" s="1" t="str">
        <f>RTD("cqg.rtd", ,"ContractData",C72, "LastTrade",, "T")</f>
        <v/>
      </c>
      <c r="G72" s="1" t="str">
        <f>RTD("cqg.rtd", ,"ContractData",C72, "NetLastTrade",, "T")</f>
        <v/>
      </c>
      <c r="H72" s="1" t="str">
        <f>RTD("cqg.rtd", ,"ContractData",C72, "Bid",, "T")</f>
        <v/>
      </c>
      <c r="I72" s="1" t="str">
        <f>RTD("cqg.rtd", ,"ContractData",C72, "Ask",, "T")</f>
        <v/>
      </c>
      <c r="J72" s="1" t="str">
        <f>IF(RTD("cqg.rtd", ,"ContractData",C72, "T_Settlement",, "T")="",RTD("cqg.rtd", ,"ContractData",C72, "LastTrade",, "T"),RTD("cqg.rtd", ,"ContractData",C72, "T_Settlement",, "T"))</f>
        <v/>
      </c>
      <c r="K72" s="1">
        <f>RTD("cqg.rtd", ,"ContractData",C72, "Y_Settlement",, "T")</f>
        <v>61.2</v>
      </c>
      <c r="L72" s="1" t="str">
        <f t="shared" si="15"/>
        <v/>
      </c>
      <c r="N72" s="1" t="str">
        <f t="shared" si="11"/>
        <v>32</v>
      </c>
      <c r="O72" s="1" t="str">
        <f t="shared" si="12"/>
        <v>CLEG32</v>
      </c>
      <c r="P72" s="1" t="str">
        <f t="shared" si="16"/>
        <v/>
      </c>
      <c r="Q72" s="3"/>
    </row>
    <row r="73" spans="1:17" x14ac:dyDescent="0.3">
      <c r="A73">
        <f t="shared" si="17"/>
        <v>71</v>
      </c>
      <c r="B73" t="str">
        <f t="shared" si="13"/>
        <v>CLE?71</v>
      </c>
      <c r="C73" t="str">
        <f>RTD("cqg.rtd", ,"ContractData",B73, "Symbol",, "T")</f>
        <v>CLEH32</v>
      </c>
      <c r="D73" t="str">
        <f t="shared" si="14"/>
        <v>32</v>
      </c>
      <c r="E73" t="str">
        <f>RTD("cqg.rtd", ,"ContractData",B73, "ContractMonth",, "T")</f>
        <v>MAR</v>
      </c>
      <c r="F73" s="1" t="str">
        <f>RTD("cqg.rtd", ,"ContractData",C73, "LastTrade",, "T")</f>
        <v/>
      </c>
      <c r="G73" s="1" t="str">
        <f>RTD("cqg.rtd", ,"ContractData",C73, "NetLastTrade",, "T")</f>
        <v/>
      </c>
      <c r="H73" s="1" t="str">
        <f>RTD("cqg.rtd", ,"ContractData",C73, "Bid",, "T")</f>
        <v/>
      </c>
      <c r="I73" s="1" t="str">
        <f>RTD("cqg.rtd", ,"ContractData",C73, "Ask",, "T")</f>
        <v/>
      </c>
      <c r="J73" s="1" t="str">
        <f>IF(RTD("cqg.rtd", ,"ContractData",C73, "T_Settlement",, "T")="",RTD("cqg.rtd", ,"ContractData",C73, "LastTrade",, "T"),RTD("cqg.rtd", ,"ContractData",C73, "T_Settlement",, "T"))</f>
        <v/>
      </c>
      <c r="K73" s="1">
        <f>RTD("cqg.rtd", ,"ContractData",C73, "Y_Settlement",, "T")</f>
        <v>61.04</v>
      </c>
      <c r="L73" s="1" t="str">
        <f t="shared" si="15"/>
        <v/>
      </c>
      <c r="N73" s="1" t="str">
        <f t="shared" si="11"/>
        <v>32</v>
      </c>
      <c r="O73" s="1" t="str">
        <f t="shared" si="12"/>
        <v>CLEH32</v>
      </c>
      <c r="P73" s="1" t="str">
        <f t="shared" si="16"/>
        <v/>
      </c>
      <c r="Q73" s="3"/>
    </row>
    <row r="74" spans="1:17" x14ac:dyDescent="0.3">
      <c r="A74">
        <f t="shared" si="17"/>
        <v>72</v>
      </c>
      <c r="B74" t="str">
        <f t="shared" si="13"/>
        <v>CLE?72</v>
      </c>
      <c r="C74" t="str">
        <f>RTD("cqg.rtd", ,"ContractData",B74, "Symbol",, "T")</f>
        <v>CLEJ32</v>
      </c>
      <c r="D74" t="str">
        <f t="shared" si="14"/>
        <v>32</v>
      </c>
      <c r="E74" t="str">
        <f>RTD("cqg.rtd", ,"ContractData",B74, "ContractMonth",, "T")</f>
        <v>APR</v>
      </c>
      <c r="F74" s="1" t="str">
        <f>RTD("cqg.rtd", ,"ContractData",C74, "LastTrade",, "T")</f>
        <v/>
      </c>
      <c r="G74" s="1" t="str">
        <f>RTD("cqg.rtd", ,"ContractData",C74, "NetLastTrade",, "T")</f>
        <v/>
      </c>
      <c r="H74" s="1" t="str">
        <f>RTD("cqg.rtd", ,"ContractData",C74, "Bid",, "T")</f>
        <v/>
      </c>
      <c r="I74" s="1" t="str">
        <f>RTD("cqg.rtd", ,"ContractData",C74, "Ask",, "T")</f>
        <v/>
      </c>
      <c r="J74" s="1" t="str">
        <f>IF(RTD("cqg.rtd", ,"ContractData",C74, "T_Settlement",, "T")="",RTD("cqg.rtd", ,"ContractData",C74, "LastTrade",, "T"),RTD("cqg.rtd", ,"ContractData",C74, "T_Settlement",, "T"))</f>
        <v/>
      </c>
      <c r="K74" s="1">
        <f>RTD("cqg.rtd", ,"ContractData",C74, "Y_Settlement",, "T")</f>
        <v>60.9</v>
      </c>
      <c r="L74" s="1" t="str">
        <f t="shared" si="15"/>
        <v/>
      </c>
      <c r="N74" s="1" t="str">
        <f t="shared" si="11"/>
        <v>32</v>
      </c>
      <c r="O74" s="1" t="str">
        <f t="shared" si="12"/>
        <v>CLEJ32</v>
      </c>
      <c r="P74" s="1" t="str">
        <f t="shared" si="16"/>
        <v/>
      </c>
      <c r="Q74" s="3"/>
    </row>
    <row r="75" spans="1:17" x14ac:dyDescent="0.3">
      <c r="A75">
        <f t="shared" si="17"/>
        <v>73</v>
      </c>
      <c r="B75" t="str">
        <f t="shared" si="13"/>
        <v>CLE?73</v>
      </c>
      <c r="C75" t="str">
        <f>RTD("cqg.rtd", ,"ContractData",B75, "Symbol",, "T")</f>
        <v>CLEK32</v>
      </c>
      <c r="D75" t="str">
        <f t="shared" si="14"/>
        <v>32</v>
      </c>
      <c r="E75" t="str">
        <f>RTD("cqg.rtd", ,"ContractData",B75, "ContractMonth",, "T")</f>
        <v>MAY</v>
      </c>
      <c r="F75" s="1" t="str">
        <f>RTD("cqg.rtd", ,"ContractData",C75, "LastTrade",, "T")</f>
        <v/>
      </c>
      <c r="G75" s="1" t="str">
        <f>RTD("cqg.rtd", ,"ContractData",C75, "NetLastTrade",, "T")</f>
        <v/>
      </c>
      <c r="H75" s="1" t="str">
        <f>RTD("cqg.rtd", ,"ContractData",C75, "Bid",, "T")</f>
        <v/>
      </c>
      <c r="I75" s="1" t="str">
        <f>RTD("cqg.rtd", ,"ContractData",C75, "Ask",, "T")</f>
        <v/>
      </c>
      <c r="J75" s="1" t="str">
        <f>IF(RTD("cqg.rtd", ,"ContractData",C75, "T_Settlement",, "T")="",RTD("cqg.rtd", ,"ContractData",C75, "LastTrade",, "T"),RTD("cqg.rtd", ,"ContractData",C75, "T_Settlement",, "T"))</f>
        <v/>
      </c>
      <c r="K75" s="1">
        <f>RTD("cqg.rtd", ,"ContractData",C75, "Y_Settlement",, "T")</f>
        <v>60.75</v>
      </c>
      <c r="L75" s="1" t="str">
        <f t="shared" si="15"/>
        <v/>
      </c>
      <c r="N75" s="1" t="str">
        <f t="shared" si="11"/>
        <v>32</v>
      </c>
      <c r="O75" s="1" t="str">
        <f t="shared" si="12"/>
        <v>CLEK32</v>
      </c>
      <c r="P75" s="1" t="str">
        <f t="shared" si="16"/>
        <v/>
      </c>
      <c r="Q75" s="3"/>
    </row>
    <row r="76" spans="1:17" x14ac:dyDescent="0.3">
      <c r="A76">
        <f t="shared" si="17"/>
        <v>74</v>
      </c>
      <c r="B76" t="str">
        <f t="shared" si="13"/>
        <v>CLE?74</v>
      </c>
      <c r="C76" t="str">
        <f>RTD("cqg.rtd", ,"ContractData",B76, "Symbol",, "T")</f>
        <v>CLEM32</v>
      </c>
      <c r="D76" t="str">
        <f t="shared" si="14"/>
        <v>32</v>
      </c>
      <c r="E76" t="str">
        <f>RTD("cqg.rtd", ,"ContractData",B76, "ContractMonth",, "T")</f>
        <v>JUN</v>
      </c>
      <c r="F76" s="1" t="str">
        <f>RTD("cqg.rtd", ,"ContractData",C76, "LastTrade",, "T")</f>
        <v/>
      </c>
      <c r="G76" s="1" t="str">
        <f>RTD("cqg.rtd", ,"ContractData",C76, "NetLastTrade",, "T")</f>
        <v/>
      </c>
      <c r="H76" s="1" t="str">
        <f>RTD("cqg.rtd", ,"ContractData",C76, "Bid",, "T")</f>
        <v/>
      </c>
      <c r="I76" s="1" t="str">
        <f>RTD("cqg.rtd", ,"ContractData",C76, "Ask",, "T")</f>
        <v/>
      </c>
      <c r="J76" s="1" t="str">
        <f>IF(RTD("cqg.rtd", ,"ContractData",C76, "T_Settlement",, "T")="",RTD("cqg.rtd", ,"ContractData",C76, "LastTrade",, "T"),RTD("cqg.rtd", ,"ContractData",C76, "T_Settlement",, "T"))</f>
        <v/>
      </c>
      <c r="K76" s="1">
        <f>RTD("cqg.rtd", ,"ContractData",C76, "Y_Settlement",, "T")</f>
        <v>60.59</v>
      </c>
      <c r="L76" s="1" t="str">
        <f t="shared" si="15"/>
        <v/>
      </c>
      <c r="N76" s="1" t="str">
        <f t="shared" si="11"/>
        <v>32</v>
      </c>
      <c r="O76" s="1" t="str">
        <f t="shared" si="12"/>
        <v>CLEM32</v>
      </c>
      <c r="P76" s="1" t="str">
        <f t="shared" si="16"/>
        <v/>
      </c>
      <c r="Q76" s="3"/>
    </row>
    <row r="77" spans="1:17" x14ac:dyDescent="0.3">
      <c r="A77">
        <f t="shared" si="17"/>
        <v>75</v>
      </c>
      <c r="B77" t="str">
        <f t="shared" si="13"/>
        <v>CLE?75</v>
      </c>
      <c r="C77" t="str">
        <f>RTD("cqg.rtd", ,"ContractData",B77, "Symbol",, "T")</f>
        <v>CLEN32</v>
      </c>
      <c r="D77" t="str">
        <f t="shared" si="14"/>
        <v>32</v>
      </c>
      <c r="E77" t="str">
        <f>RTD("cqg.rtd", ,"ContractData",B77, "ContractMonth",, "T")</f>
        <v>JUL</v>
      </c>
      <c r="F77" s="1" t="str">
        <f>RTD("cqg.rtd", ,"ContractData",C77, "LastTrade",, "T")</f>
        <v/>
      </c>
      <c r="G77" s="1" t="str">
        <f>RTD("cqg.rtd", ,"ContractData",C77, "NetLastTrade",, "T")</f>
        <v/>
      </c>
      <c r="H77" s="1" t="str">
        <f>RTD("cqg.rtd", ,"ContractData",C77, "Bid",, "T")</f>
        <v/>
      </c>
      <c r="I77" s="1" t="str">
        <f>RTD("cqg.rtd", ,"ContractData",C77, "Ask",, "T")</f>
        <v/>
      </c>
      <c r="J77" s="1" t="str">
        <f>IF(RTD("cqg.rtd", ,"ContractData",C77, "T_Settlement",, "T")="",RTD("cqg.rtd", ,"ContractData",C77, "LastTrade",, "T"),RTD("cqg.rtd", ,"ContractData",C77, "T_Settlement",, "T"))</f>
        <v/>
      </c>
      <c r="K77" s="1">
        <f>RTD("cqg.rtd", ,"ContractData",C77, "Y_Settlement",, "T")</f>
        <v>60.43</v>
      </c>
      <c r="L77" s="1" t="str">
        <f t="shared" si="15"/>
        <v/>
      </c>
      <c r="N77" s="1" t="str">
        <f t="shared" si="11"/>
        <v>32</v>
      </c>
      <c r="O77" s="1" t="str">
        <f t="shared" si="12"/>
        <v>CLEN32</v>
      </c>
      <c r="P77" s="1" t="str">
        <f t="shared" si="16"/>
        <v/>
      </c>
      <c r="Q77" s="3"/>
    </row>
    <row r="78" spans="1:17" x14ac:dyDescent="0.3">
      <c r="A78">
        <f t="shared" si="17"/>
        <v>76</v>
      </c>
      <c r="B78" t="str">
        <f t="shared" si="13"/>
        <v>CLE?76</v>
      </c>
      <c r="C78" t="str">
        <f>RTD("cqg.rtd", ,"ContractData",B78, "Symbol",, "T")</f>
        <v>CLEQ32</v>
      </c>
      <c r="D78" t="str">
        <f t="shared" si="14"/>
        <v>32</v>
      </c>
      <c r="E78" t="str">
        <f>RTD("cqg.rtd", ,"ContractData",B78, "ContractMonth",, "T")</f>
        <v>AUG</v>
      </c>
      <c r="F78" s="1" t="str">
        <f>RTD("cqg.rtd", ,"ContractData",C78, "LastTrade",, "T")</f>
        <v/>
      </c>
      <c r="G78" s="1" t="str">
        <f>RTD("cqg.rtd", ,"ContractData",C78, "NetLastTrade",, "T")</f>
        <v/>
      </c>
      <c r="H78" s="1" t="str">
        <f>RTD("cqg.rtd", ,"ContractData",C78, "Bid",, "T")</f>
        <v/>
      </c>
      <c r="I78" s="1">
        <f>RTD("cqg.rtd", ,"ContractData",C78, "Ask",, "T")</f>
        <v>80</v>
      </c>
      <c r="J78" s="1" t="str">
        <f>IF(RTD("cqg.rtd", ,"ContractData",C78, "T_Settlement",, "T")="",RTD("cqg.rtd", ,"ContractData",C78, "LastTrade",, "T"),RTD("cqg.rtd", ,"ContractData",C78, "T_Settlement",, "T"))</f>
        <v/>
      </c>
      <c r="K78" s="1">
        <f>RTD("cqg.rtd", ,"ContractData",C78, "Y_Settlement",, "T")</f>
        <v>60.28</v>
      </c>
      <c r="L78" s="1" t="str">
        <f t="shared" si="15"/>
        <v/>
      </c>
      <c r="N78" s="1" t="str">
        <f t="shared" si="11"/>
        <v>32</v>
      </c>
      <c r="O78" s="1" t="str">
        <f t="shared" si="12"/>
        <v>CLEQ32</v>
      </c>
      <c r="P78" s="1" t="str">
        <f t="shared" si="16"/>
        <v/>
      </c>
      <c r="Q78" s="3"/>
    </row>
    <row r="79" spans="1:17" x14ac:dyDescent="0.3">
      <c r="A79">
        <f t="shared" si="17"/>
        <v>77</v>
      </c>
      <c r="B79" t="str">
        <f t="shared" si="13"/>
        <v>CLE?77</v>
      </c>
      <c r="C79" t="str">
        <f>RTD("cqg.rtd", ,"ContractData",B79, "Symbol",, "T")</f>
        <v>CLEU32</v>
      </c>
      <c r="D79" t="str">
        <f t="shared" si="14"/>
        <v>32</v>
      </c>
      <c r="E79" t="str">
        <f>RTD("cqg.rtd", ,"ContractData",B79, "ContractMonth",, "T")</f>
        <v>SEP</v>
      </c>
      <c r="F79" s="1" t="str">
        <f>RTD("cqg.rtd", ,"ContractData",C79, "LastTrade",, "T")</f>
        <v/>
      </c>
      <c r="G79" s="1" t="str">
        <f>RTD("cqg.rtd", ,"ContractData",C79, "NetLastTrade",, "T")</f>
        <v/>
      </c>
      <c r="H79" s="1" t="str">
        <f>RTD("cqg.rtd", ,"ContractData",C79, "Bid",, "T")</f>
        <v/>
      </c>
      <c r="I79" s="1" t="str">
        <f>RTD("cqg.rtd", ,"ContractData",C79, "Ask",, "T")</f>
        <v/>
      </c>
      <c r="J79" s="1" t="str">
        <f>IF(RTD("cqg.rtd", ,"ContractData",C79, "T_Settlement",, "T")="",RTD("cqg.rtd", ,"ContractData",C79, "LastTrade",, "T"),RTD("cqg.rtd", ,"ContractData",C79, "T_Settlement",, "T"))</f>
        <v/>
      </c>
      <c r="K79" s="1">
        <f>RTD("cqg.rtd", ,"ContractData",C79, "Y_Settlement",, "T")</f>
        <v>60.120000000000005</v>
      </c>
      <c r="L79" s="1" t="str">
        <f t="shared" si="15"/>
        <v/>
      </c>
      <c r="N79" s="1" t="str">
        <f t="shared" si="11"/>
        <v>32</v>
      </c>
      <c r="O79" s="1" t="str">
        <f t="shared" si="12"/>
        <v>CLEU32</v>
      </c>
      <c r="P79" s="1" t="str">
        <f t="shared" si="16"/>
        <v/>
      </c>
      <c r="Q79" s="3"/>
    </row>
    <row r="80" spans="1:17" x14ac:dyDescent="0.3">
      <c r="A80">
        <f t="shared" si="17"/>
        <v>78</v>
      </c>
      <c r="B80" t="str">
        <f t="shared" si="13"/>
        <v>CLE?78</v>
      </c>
      <c r="C80" t="str">
        <f>RTD("cqg.rtd", ,"ContractData",B80, "Symbol",, "T")</f>
        <v>CLEV32</v>
      </c>
      <c r="D80" t="str">
        <f t="shared" si="14"/>
        <v>32</v>
      </c>
      <c r="E80" t="str">
        <f>RTD("cqg.rtd", ,"ContractData",B80, "ContractMonth",, "T")</f>
        <v>OCT</v>
      </c>
      <c r="F80" s="1" t="str">
        <f>RTD("cqg.rtd", ,"ContractData",C80, "LastTrade",, "T")</f>
        <v/>
      </c>
      <c r="G80" s="1" t="str">
        <f>RTD("cqg.rtd", ,"ContractData",C80, "NetLastTrade",, "T")</f>
        <v/>
      </c>
      <c r="H80" s="1" t="str">
        <f>RTD("cqg.rtd", ,"ContractData",C80, "Bid",, "T")</f>
        <v/>
      </c>
      <c r="I80" s="1" t="str">
        <f>RTD("cqg.rtd", ,"ContractData",C80, "Ask",, "T")</f>
        <v/>
      </c>
      <c r="J80" s="1" t="str">
        <f>IF(RTD("cqg.rtd", ,"ContractData",C80, "T_Settlement",, "T")="",RTD("cqg.rtd", ,"ContractData",C80, "LastTrade",, "T"),RTD("cqg.rtd", ,"ContractData",C80, "T_Settlement",, "T"))</f>
        <v/>
      </c>
      <c r="K80" s="1">
        <f>RTD("cqg.rtd", ,"ContractData",C80, "Y_Settlement",, "T")</f>
        <v>59.94</v>
      </c>
      <c r="L80" s="1" t="str">
        <f t="shared" si="15"/>
        <v/>
      </c>
      <c r="N80" s="1" t="str">
        <f t="shared" si="11"/>
        <v>32</v>
      </c>
      <c r="O80" s="1" t="str">
        <f t="shared" si="12"/>
        <v>CLEV32</v>
      </c>
      <c r="P80" s="1" t="str">
        <f t="shared" si="16"/>
        <v/>
      </c>
      <c r="Q80" s="3"/>
    </row>
    <row r="81" spans="1:17" x14ac:dyDescent="0.3">
      <c r="A81">
        <f t="shared" si="17"/>
        <v>79</v>
      </c>
      <c r="B81" t="str">
        <f t="shared" si="13"/>
        <v>CLE?79</v>
      </c>
      <c r="C81" t="str">
        <f>RTD("cqg.rtd", ,"ContractData",B81, "Symbol",, "T")</f>
        <v>CLEX32</v>
      </c>
      <c r="D81" t="str">
        <f t="shared" si="14"/>
        <v>32</v>
      </c>
      <c r="E81" t="str">
        <f>RTD("cqg.rtd", ,"ContractData",B81, "ContractMonth",, "T")</f>
        <v>NOV</v>
      </c>
      <c r="F81" s="1" t="str">
        <f>RTD("cqg.rtd", ,"ContractData",C81, "LastTrade",, "T")</f>
        <v/>
      </c>
      <c r="G81" s="1" t="str">
        <f>RTD("cqg.rtd", ,"ContractData",C81, "NetLastTrade",, "T")</f>
        <v/>
      </c>
      <c r="H81" s="1" t="str">
        <f>RTD("cqg.rtd", ,"ContractData",C81, "Bid",, "T")</f>
        <v/>
      </c>
      <c r="I81" s="1" t="str">
        <f>RTD("cqg.rtd", ,"ContractData",C81, "Ask",, "T")</f>
        <v/>
      </c>
      <c r="J81" s="1" t="str">
        <f>IF(RTD("cqg.rtd", ,"ContractData",C81, "T_Settlement",, "T")="",RTD("cqg.rtd", ,"ContractData",C81, "LastTrade",, "T"),RTD("cqg.rtd", ,"ContractData",C81, "T_Settlement",, "T"))</f>
        <v/>
      </c>
      <c r="K81" s="1">
        <f>RTD("cqg.rtd", ,"ContractData",C81, "Y_Settlement",, "T")</f>
        <v>59.82</v>
      </c>
      <c r="L81" s="1" t="str">
        <f t="shared" si="15"/>
        <v/>
      </c>
      <c r="N81" s="1" t="str">
        <f t="shared" si="11"/>
        <v>32</v>
      </c>
      <c r="O81" s="1" t="str">
        <f t="shared" si="12"/>
        <v>CLEX32</v>
      </c>
      <c r="P81" s="1" t="str">
        <f t="shared" si="16"/>
        <v/>
      </c>
      <c r="Q81" s="3"/>
    </row>
    <row r="82" spans="1:17" x14ac:dyDescent="0.3">
      <c r="A82">
        <f t="shared" si="17"/>
        <v>80</v>
      </c>
      <c r="B82" t="str">
        <f t="shared" si="13"/>
        <v>CLE?80</v>
      </c>
      <c r="C82" t="str">
        <f>RTD("cqg.rtd", ,"ContractData",B82, "Symbol",, "T")</f>
        <v>CLEZ32</v>
      </c>
      <c r="D82" t="str">
        <f t="shared" si="14"/>
        <v>32</v>
      </c>
      <c r="E82" t="str">
        <f>RTD("cqg.rtd", ,"ContractData",B82, "ContractMonth",, "T")</f>
        <v>DEC</v>
      </c>
      <c r="F82" s="1">
        <f>RTD("cqg.rtd", ,"ContractData",C82, "LastTrade",, "T")</f>
        <v>60</v>
      </c>
      <c r="G82" s="1">
        <f>RTD("cqg.rtd", ,"ContractData",C82, "NetLastTrade",, "T")</f>
        <v>0.32000000000000028</v>
      </c>
      <c r="H82" s="1">
        <f>RTD("cqg.rtd", ,"ContractData",C82, "Bid",, "T")</f>
        <v>59.5</v>
      </c>
      <c r="I82" s="1">
        <f>RTD("cqg.rtd", ,"ContractData",C82, "Ask",, "T")</f>
        <v>69.45</v>
      </c>
      <c r="J82" s="1">
        <f>IF(RTD("cqg.rtd", ,"ContractData",C82, "T_Settlement",, "T")="",RTD("cqg.rtd", ,"ContractData",C82, "LastTrade",, "T"),RTD("cqg.rtd", ,"ContractData",C82, "T_Settlement",, "T"))</f>
        <v>60</v>
      </c>
      <c r="K82" s="1">
        <f>RTD("cqg.rtd", ,"ContractData",C82, "Y_Settlement",, "T")</f>
        <v>59.68</v>
      </c>
      <c r="L82" s="1">
        <f t="shared" si="15"/>
        <v>0.32000000000000028</v>
      </c>
      <c r="N82" s="1" t="str">
        <f t="shared" si="11"/>
        <v>32</v>
      </c>
      <c r="O82" s="1" t="str">
        <f t="shared" si="12"/>
        <v>CLEZ32</v>
      </c>
      <c r="P82" s="1">
        <f t="shared" si="16"/>
        <v>0.32</v>
      </c>
      <c r="Q82" s="3"/>
    </row>
    <row r="83" spans="1:17" x14ac:dyDescent="0.3">
      <c r="A83">
        <f t="shared" si="17"/>
        <v>81</v>
      </c>
      <c r="B83" t="str">
        <f t="shared" si="13"/>
        <v>CLE?81</v>
      </c>
      <c r="C83" t="str">
        <f>RTD("cqg.rtd", ,"ContractData",B83, "Symbol",, "T")</f>
        <v>CLEF33</v>
      </c>
      <c r="D83" t="str">
        <f t="shared" si="14"/>
        <v>33</v>
      </c>
      <c r="E83" t="str">
        <f>RTD("cqg.rtd", ,"ContractData",B83, "ContractMonth",, "T")</f>
        <v>JAN</v>
      </c>
      <c r="F83" s="1" t="str">
        <f>RTD("cqg.rtd", ,"ContractData",C83, "LastTrade",, "T")</f>
        <v/>
      </c>
      <c r="G83" s="1" t="str">
        <f>RTD("cqg.rtd", ,"ContractData",C83, "NetLastTrade",, "T")</f>
        <v/>
      </c>
      <c r="H83" s="1" t="str">
        <f>RTD("cqg.rtd", ,"ContractData",C83, "Bid",, "T")</f>
        <v/>
      </c>
      <c r="I83" s="1" t="str">
        <f>RTD("cqg.rtd", ,"ContractData",C83, "Ask",, "T")</f>
        <v/>
      </c>
      <c r="J83" s="1" t="str">
        <f>IF(RTD("cqg.rtd", ,"ContractData",C83, "T_Settlement",, "T")="",RTD("cqg.rtd", ,"ContractData",C83, "LastTrade",, "T"),RTD("cqg.rtd", ,"ContractData",C83, "T_Settlement",, "T"))</f>
        <v/>
      </c>
      <c r="K83" s="1">
        <f>RTD("cqg.rtd", ,"ContractData",C83, "Y_Settlement",, "T")</f>
        <v>59.5</v>
      </c>
      <c r="L83" s="1" t="str">
        <f t="shared" si="15"/>
        <v/>
      </c>
      <c r="N83" s="1" t="str">
        <f t="shared" si="11"/>
        <v>33</v>
      </c>
      <c r="O83" s="1" t="str">
        <f t="shared" si="12"/>
        <v>CLEF33</v>
      </c>
      <c r="P83" s="1" t="str">
        <f t="shared" si="16"/>
        <v/>
      </c>
      <c r="Q83" s="3"/>
    </row>
    <row r="84" spans="1:17" x14ac:dyDescent="0.3">
      <c r="A84">
        <f t="shared" si="17"/>
        <v>82</v>
      </c>
      <c r="B84" t="str">
        <f t="shared" si="13"/>
        <v>CLE?82</v>
      </c>
      <c r="C84" t="str">
        <f>RTD("cqg.rtd", ,"ContractData",B84, "Symbol",, "T")</f>
        <v>CLEG33</v>
      </c>
      <c r="D84" t="str">
        <f t="shared" si="14"/>
        <v>33</v>
      </c>
      <c r="E84" t="str">
        <f>RTD("cqg.rtd", ,"ContractData",B84, "ContractMonth",, "T")</f>
        <v>FEB</v>
      </c>
      <c r="F84" s="1" t="str">
        <f>RTD("cqg.rtd", ,"ContractData",C84, "LastTrade",, "T")</f>
        <v/>
      </c>
      <c r="G84" s="1" t="str">
        <f>RTD("cqg.rtd", ,"ContractData",C84, "NetLastTrade",, "T")</f>
        <v/>
      </c>
      <c r="H84" s="1" t="str">
        <f>RTD("cqg.rtd", ,"ContractData",C84, "Bid",, "T")</f>
        <v/>
      </c>
      <c r="I84" s="1" t="str">
        <f>RTD("cqg.rtd", ,"ContractData",C84, "Ask",, "T")</f>
        <v/>
      </c>
      <c r="J84" s="1" t="str">
        <f>IF(RTD("cqg.rtd", ,"ContractData",C84, "T_Settlement",, "T")="",RTD("cqg.rtd", ,"ContractData",C84, "LastTrade",, "T"),RTD("cqg.rtd", ,"ContractData",C84, "T_Settlement",, "T"))</f>
        <v/>
      </c>
      <c r="K84" s="1">
        <f>RTD("cqg.rtd", ,"ContractData",C84, "Y_Settlement",, "T")</f>
        <v>59.370000000000005</v>
      </c>
      <c r="L84" s="1" t="str">
        <f t="shared" si="15"/>
        <v/>
      </c>
      <c r="N84" s="1" t="str">
        <f t="shared" si="11"/>
        <v>33</v>
      </c>
      <c r="O84" s="1" t="str">
        <f t="shared" si="12"/>
        <v>CLEG33</v>
      </c>
      <c r="P84" s="1" t="str">
        <f t="shared" si="16"/>
        <v/>
      </c>
      <c r="Q84" s="3"/>
    </row>
    <row r="85" spans="1:17" x14ac:dyDescent="0.3">
      <c r="A85">
        <f t="shared" si="17"/>
        <v>83</v>
      </c>
      <c r="B85" t="str">
        <f t="shared" si="13"/>
        <v>CLE?83</v>
      </c>
      <c r="C85" t="str">
        <f>RTD("cqg.rtd", ,"ContractData",B85, "Symbol",, "T")</f>
        <v>CLEH33</v>
      </c>
      <c r="D85" t="str">
        <f t="shared" si="14"/>
        <v>33</v>
      </c>
      <c r="E85" t="str">
        <f>RTD("cqg.rtd", ,"ContractData",B85, "ContractMonth",, "T")</f>
        <v>MAR</v>
      </c>
      <c r="F85" s="1" t="str">
        <f>RTD("cqg.rtd", ,"ContractData",C85, "LastTrade",, "T")</f>
        <v/>
      </c>
      <c r="G85" s="1" t="str">
        <f>RTD("cqg.rtd", ,"ContractData",C85, "NetLastTrade",, "T")</f>
        <v/>
      </c>
      <c r="H85" s="1" t="str">
        <f>RTD("cqg.rtd", ,"ContractData",C85, "Bid",, "T")</f>
        <v/>
      </c>
      <c r="I85" s="1" t="str">
        <f>RTD("cqg.rtd", ,"ContractData",C85, "Ask",, "T")</f>
        <v/>
      </c>
      <c r="J85" s="1" t="str">
        <f>IF(RTD("cqg.rtd", ,"ContractData",C85, "T_Settlement",, "T")="",RTD("cqg.rtd", ,"ContractData",C85, "LastTrade",, "T"),RTD("cqg.rtd", ,"ContractData",C85, "T_Settlement",, "T"))</f>
        <v/>
      </c>
      <c r="K85" s="1">
        <f>RTD("cqg.rtd", ,"ContractData",C85, "Y_Settlement",, "T")</f>
        <v>59.230000000000004</v>
      </c>
      <c r="L85" s="1" t="str">
        <f t="shared" si="15"/>
        <v/>
      </c>
      <c r="N85" s="1" t="str">
        <f t="shared" si="11"/>
        <v>33</v>
      </c>
      <c r="O85" s="1" t="str">
        <f t="shared" si="12"/>
        <v>CLEH33</v>
      </c>
      <c r="P85" s="1" t="str">
        <f t="shared" si="16"/>
        <v/>
      </c>
      <c r="Q85" s="3"/>
    </row>
    <row r="86" spans="1:17" x14ac:dyDescent="0.3">
      <c r="A86">
        <f t="shared" si="17"/>
        <v>84</v>
      </c>
      <c r="B86" t="str">
        <f t="shared" si="13"/>
        <v>CLE?84</v>
      </c>
      <c r="C86" t="str">
        <f>RTD("cqg.rtd", ,"ContractData",B86, "Symbol",, "T")</f>
        <v>CLEJ33</v>
      </c>
      <c r="D86" t="str">
        <f t="shared" si="14"/>
        <v>33</v>
      </c>
      <c r="E86" t="str">
        <f>RTD("cqg.rtd", ,"ContractData",B86, "ContractMonth",, "T")</f>
        <v>APR</v>
      </c>
      <c r="F86" s="1" t="str">
        <f>RTD("cqg.rtd", ,"ContractData",C86, "LastTrade",, "T")</f>
        <v/>
      </c>
      <c r="G86" s="1" t="str">
        <f>RTD("cqg.rtd", ,"ContractData",C86, "NetLastTrade",, "T")</f>
        <v/>
      </c>
      <c r="H86" s="1" t="str">
        <f>RTD("cqg.rtd", ,"ContractData",C86, "Bid",, "T")</f>
        <v/>
      </c>
      <c r="I86" s="1" t="str">
        <f>RTD("cqg.rtd", ,"ContractData",C86, "Ask",, "T")</f>
        <v/>
      </c>
      <c r="J86" s="1" t="str">
        <f>IF(RTD("cqg.rtd", ,"ContractData",C86, "T_Settlement",, "T")="",RTD("cqg.rtd", ,"ContractData",C86, "LastTrade",, "T"),RTD("cqg.rtd", ,"ContractData",C86, "T_Settlement",, "T"))</f>
        <v/>
      </c>
      <c r="K86" s="1">
        <f>RTD("cqg.rtd", ,"ContractData",C86, "Y_Settlement",, "T")</f>
        <v>59.07</v>
      </c>
      <c r="L86" s="1" t="str">
        <f t="shared" si="15"/>
        <v/>
      </c>
      <c r="N86" s="1" t="str">
        <f t="shared" si="11"/>
        <v>33</v>
      </c>
      <c r="O86" s="1" t="str">
        <f t="shared" si="12"/>
        <v>CLEJ33</v>
      </c>
      <c r="P86" s="1" t="str">
        <f t="shared" si="16"/>
        <v/>
      </c>
      <c r="Q86" s="3"/>
    </row>
    <row r="87" spans="1:17" x14ac:dyDescent="0.3">
      <c r="A87">
        <f t="shared" si="17"/>
        <v>85</v>
      </c>
      <c r="B87" t="str">
        <f t="shared" si="13"/>
        <v>CLE?85</v>
      </c>
      <c r="C87" t="str">
        <f>RTD("cqg.rtd", ,"ContractData",B87, "Symbol",, "T")</f>
        <v>CLEK33</v>
      </c>
      <c r="D87" t="str">
        <f t="shared" si="14"/>
        <v>33</v>
      </c>
      <c r="E87" t="str">
        <f>RTD("cqg.rtd", ,"ContractData",B87, "ContractMonth",, "T")</f>
        <v>MAY</v>
      </c>
      <c r="F87" s="1" t="str">
        <f>RTD("cqg.rtd", ,"ContractData",C87, "LastTrade",, "T")</f>
        <v/>
      </c>
      <c r="G87" s="1" t="str">
        <f>RTD("cqg.rtd", ,"ContractData",C87, "NetLastTrade",, "T")</f>
        <v/>
      </c>
      <c r="H87" s="1">
        <f>RTD("cqg.rtd", ,"ContractData",C87, "Bid",, "T")</f>
        <v>56.2</v>
      </c>
      <c r="I87" s="1" t="str">
        <f>RTD("cqg.rtd", ,"ContractData",C87, "Ask",, "T")</f>
        <v/>
      </c>
      <c r="J87" s="1" t="str">
        <f>IF(RTD("cqg.rtd", ,"ContractData",C87, "T_Settlement",, "T")="",RTD("cqg.rtd", ,"ContractData",C87, "LastTrade",, "T"),RTD("cqg.rtd", ,"ContractData",C87, "T_Settlement",, "T"))</f>
        <v/>
      </c>
      <c r="K87" s="1">
        <f>RTD("cqg.rtd", ,"ContractData",C87, "Y_Settlement",, "T")</f>
        <v>58.910000000000004</v>
      </c>
      <c r="L87" s="1" t="str">
        <f t="shared" si="15"/>
        <v/>
      </c>
      <c r="N87" s="1" t="str">
        <f t="shared" si="11"/>
        <v>33</v>
      </c>
      <c r="O87" s="1" t="str">
        <f t="shared" si="12"/>
        <v>CLEK33</v>
      </c>
      <c r="P87" s="1" t="str">
        <f t="shared" si="16"/>
        <v/>
      </c>
      <c r="Q87" s="3"/>
    </row>
    <row r="88" spans="1:17" x14ac:dyDescent="0.3">
      <c r="A88">
        <f t="shared" si="17"/>
        <v>86</v>
      </c>
      <c r="B88" t="str">
        <f t="shared" si="13"/>
        <v>CLE?86</v>
      </c>
      <c r="C88" t="str">
        <f>RTD("cqg.rtd", ,"ContractData",B88, "Symbol",, "T")</f>
        <v>CLEM33</v>
      </c>
      <c r="D88" t="str">
        <f t="shared" si="14"/>
        <v>33</v>
      </c>
      <c r="E88" t="str">
        <f>RTD("cqg.rtd", ,"ContractData",B88, "ContractMonth",, "T")</f>
        <v>JUN</v>
      </c>
      <c r="F88" s="1" t="str">
        <f>RTD("cqg.rtd", ,"ContractData",C88, "LastTrade",, "T")</f>
        <v/>
      </c>
      <c r="G88" s="1" t="str">
        <f>RTD("cqg.rtd", ,"ContractData",C88, "NetLastTrade",, "T")</f>
        <v/>
      </c>
      <c r="H88" s="1" t="str">
        <f>RTD("cqg.rtd", ,"ContractData",C88, "Bid",, "T")</f>
        <v/>
      </c>
      <c r="I88" s="1" t="str">
        <f>RTD("cqg.rtd", ,"ContractData",C88, "Ask",, "T")</f>
        <v/>
      </c>
      <c r="J88" s="1" t="str">
        <f>IF(RTD("cqg.rtd", ,"ContractData",C88, "T_Settlement",, "T")="",RTD("cqg.rtd", ,"ContractData",C88, "LastTrade",, "T"),RTD("cqg.rtd", ,"ContractData",C88, "T_Settlement",, "T"))</f>
        <v/>
      </c>
      <c r="K88" s="1">
        <f>RTD("cqg.rtd", ,"ContractData",C88, "Y_Settlement",, "T")</f>
        <v>58.730000000000004</v>
      </c>
      <c r="L88" s="1" t="str">
        <f t="shared" si="15"/>
        <v/>
      </c>
      <c r="N88" s="1" t="str">
        <f t="shared" si="11"/>
        <v>33</v>
      </c>
      <c r="O88" s="1" t="str">
        <f t="shared" si="12"/>
        <v>CLEM33</v>
      </c>
      <c r="P88" s="1" t="str">
        <f t="shared" si="16"/>
        <v/>
      </c>
      <c r="Q88" s="3"/>
    </row>
    <row r="89" spans="1:17" x14ac:dyDescent="0.3">
      <c r="A89">
        <f t="shared" si="17"/>
        <v>87</v>
      </c>
      <c r="B89" t="str">
        <f t="shared" si="13"/>
        <v>CLE?87</v>
      </c>
      <c r="C89" t="str">
        <f>RTD("cqg.rtd", ,"ContractData",B89, "Symbol",, "T")</f>
        <v>CLEN33</v>
      </c>
      <c r="D89" t="str">
        <f t="shared" si="14"/>
        <v>33</v>
      </c>
      <c r="E89" t="str">
        <f>RTD("cqg.rtd", ,"ContractData",B89, "ContractMonth",, "T")</f>
        <v>JUL</v>
      </c>
      <c r="F89" s="1" t="str">
        <f>RTD("cqg.rtd", ,"ContractData",C89, "LastTrade",, "T")</f>
        <v/>
      </c>
      <c r="G89" s="1" t="str">
        <f>RTD("cqg.rtd", ,"ContractData",C89, "NetLastTrade",, "T")</f>
        <v/>
      </c>
      <c r="H89" s="1">
        <f>RTD("cqg.rtd", ,"ContractData",C89, "Bid",, "T")</f>
        <v>56</v>
      </c>
      <c r="I89" s="1" t="str">
        <f>RTD("cqg.rtd", ,"ContractData",C89, "Ask",, "T")</f>
        <v/>
      </c>
      <c r="J89" s="1" t="str">
        <f>IF(RTD("cqg.rtd", ,"ContractData",C89, "T_Settlement",, "T")="",RTD("cqg.rtd", ,"ContractData",C89, "LastTrade",, "T"),RTD("cqg.rtd", ,"ContractData",C89, "T_Settlement",, "T"))</f>
        <v/>
      </c>
      <c r="K89" s="1">
        <f>RTD("cqg.rtd", ,"ContractData",C89, "Y_Settlement",, "T")</f>
        <v>58.57</v>
      </c>
      <c r="L89" s="1" t="str">
        <f t="shared" si="15"/>
        <v/>
      </c>
      <c r="N89" s="1" t="str">
        <f t="shared" si="11"/>
        <v>33</v>
      </c>
      <c r="O89" s="1" t="str">
        <f t="shared" si="12"/>
        <v>CLEN33</v>
      </c>
      <c r="P89" s="1" t="str">
        <f t="shared" si="16"/>
        <v/>
      </c>
      <c r="Q89" s="3"/>
    </row>
    <row r="90" spans="1:17" x14ac:dyDescent="0.3">
      <c r="A90">
        <f t="shared" si="17"/>
        <v>88</v>
      </c>
      <c r="B90" t="str">
        <f t="shared" si="13"/>
        <v>CLE?88</v>
      </c>
      <c r="C90" t="str">
        <f>RTD("cqg.rtd", ,"ContractData",B90, "Symbol",, "T")</f>
        <v>CLEQ33</v>
      </c>
      <c r="D90" t="str">
        <f t="shared" si="14"/>
        <v>33</v>
      </c>
      <c r="E90" t="str">
        <f>RTD("cqg.rtd", ,"ContractData",B90, "ContractMonth",, "T")</f>
        <v>AUG</v>
      </c>
      <c r="F90" s="1" t="str">
        <f>RTD("cqg.rtd", ,"ContractData",C90, "LastTrade",, "T")</f>
        <v/>
      </c>
      <c r="G90" s="1" t="str">
        <f>RTD("cqg.rtd", ,"ContractData",C90, "NetLastTrade",, "T")</f>
        <v/>
      </c>
      <c r="H90" s="1" t="str">
        <f>RTD("cqg.rtd", ,"ContractData",C90, "Bid",, "T")</f>
        <v/>
      </c>
      <c r="I90" s="1" t="str">
        <f>RTD("cqg.rtd", ,"ContractData",C90, "Ask",, "T")</f>
        <v/>
      </c>
      <c r="J90" s="1" t="str">
        <f>IF(RTD("cqg.rtd", ,"ContractData",C90, "T_Settlement",, "T")="",RTD("cqg.rtd", ,"ContractData",C90, "LastTrade",, "T"),RTD("cqg.rtd", ,"ContractData",C90, "T_Settlement",, "T"))</f>
        <v/>
      </c>
      <c r="K90" s="1">
        <f>RTD("cqg.rtd", ,"ContractData",C90, "Y_Settlement",, "T")</f>
        <v>58.32</v>
      </c>
      <c r="L90" s="1" t="str">
        <f t="shared" si="15"/>
        <v/>
      </c>
      <c r="N90" s="1" t="str">
        <f t="shared" si="11"/>
        <v>33</v>
      </c>
      <c r="O90" s="1" t="str">
        <f t="shared" si="12"/>
        <v>CLEQ33</v>
      </c>
      <c r="P90" s="1" t="str">
        <f t="shared" si="16"/>
        <v/>
      </c>
      <c r="Q90" s="3"/>
    </row>
    <row r="91" spans="1:17" x14ac:dyDescent="0.3">
      <c r="A91">
        <f t="shared" si="17"/>
        <v>89</v>
      </c>
      <c r="B91" t="str">
        <f t="shared" si="13"/>
        <v>CLE?89</v>
      </c>
      <c r="C91" t="str">
        <f>RTD("cqg.rtd", ,"ContractData",B91, "Symbol",, "T")</f>
        <v>CLEU33</v>
      </c>
      <c r="D91" t="str">
        <f t="shared" si="14"/>
        <v>33</v>
      </c>
      <c r="E91" t="str">
        <f>RTD("cqg.rtd", ,"ContractData",B91, "ContractMonth",, "T")</f>
        <v>SEP</v>
      </c>
      <c r="F91" s="1" t="str">
        <f>RTD("cqg.rtd", ,"ContractData",C91, "LastTrade",, "T")</f>
        <v/>
      </c>
      <c r="G91" s="1" t="str">
        <f>RTD("cqg.rtd", ,"ContractData",C91, "NetLastTrade",, "T")</f>
        <v/>
      </c>
      <c r="H91" s="1" t="str">
        <f>RTD("cqg.rtd", ,"ContractData",C91, "Bid",, "T")</f>
        <v/>
      </c>
      <c r="I91" s="1" t="str">
        <f>RTD("cqg.rtd", ,"ContractData",C91, "Ask",, "T")</f>
        <v/>
      </c>
      <c r="J91" s="1" t="str">
        <f>IF(RTD("cqg.rtd", ,"ContractData",C91, "T_Settlement",, "T")="",RTD("cqg.rtd", ,"ContractData",C91, "LastTrade",, "T"),RTD("cqg.rtd", ,"ContractData",C91, "T_Settlement",, "T"))</f>
        <v/>
      </c>
      <c r="K91" s="1">
        <f>RTD("cqg.rtd", ,"ContractData",C91, "Y_Settlement",, "T")</f>
        <v>58.17</v>
      </c>
      <c r="L91" s="1" t="str">
        <f t="shared" si="15"/>
        <v/>
      </c>
      <c r="N91" s="1" t="str">
        <f t="shared" si="11"/>
        <v>33</v>
      </c>
      <c r="O91" s="1" t="str">
        <f t="shared" si="12"/>
        <v>CLEU33</v>
      </c>
      <c r="P91" s="1" t="str">
        <f t="shared" si="16"/>
        <v/>
      </c>
      <c r="Q91" s="3"/>
    </row>
    <row r="92" spans="1:17" x14ac:dyDescent="0.3">
      <c r="A92">
        <f t="shared" si="17"/>
        <v>90</v>
      </c>
      <c r="B92" t="str">
        <f t="shared" si="13"/>
        <v>CLE?90</v>
      </c>
      <c r="C92" t="str">
        <f>RTD("cqg.rtd", ,"ContractData",B92, "Symbol",, "T")</f>
        <v>CLEV33</v>
      </c>
      <c r="D92" t="str">
        <f t="shared" si="14"/>
        <v>33</v>
      </c>
      <c r="E92" t="str">
        <f>RTD("cqg.rtd", ,"ContractData",B92, "ContractMonth",, "T")</f>
        <v>OCT</v>
      </c>
      <c r="F92" s="1" t="str">
        <f>RTD("cqg.rtd", ,"ContractData",C92, "LastTrade",, "T")</f>
        <v/>
      </c>
      <c r="G92" s="1" t="str">
        <f>RTD("cqg.rtd", ,"ContractData",C92, "NetLastTrade",, "T")</f>
        <v/>
      </c>
      <c r="H92" s="1" t="str">
        <f>RTD("cqg.rtd", ,"ContractData",C92, "Bid",, "T")</f>
        <v/>
      </c>
      <c r="I92" s="1" t="str">
        <f>RTD("cqg.rtd", ,"ContractData",C92, "Ask",, "T")</f>
        <v/>
      </c>
      <c r="J92" s="1" t="str">
        <f>IF(RTD("cqg.rtd", ,"ContractData",C92, "T_Settlement",, "T")="",RTD("cqg.rtd", ,"ContractData",C92, "LastTrade",, "T"),RTD("cqg.rtd", ,"ContractData",C92, "T_Settlement",, "T"))</f>
        <v/>
      </c>
      <c r="K92" s="1">
        <f>RTD("cqg.rtd", ,"ContractData",C92, "Y_Settlement",, "T")</f>
        <v>58.03</v>
      </c>
      <c r="L92" s="1" t="str">
        <f t="shared" si="15"/>
        <v/>
      </c>
      <c r="N92" s="1" t="str">
        <f t="shared" si="11"/>
        <v>33</v>
      </c>
      <c r="O92" s="1" t="str">
        <f t="shared" si="12"/>
        <v>CLEV33</v>
      </c>
      <c r="P92" s="1" t="str">
        <f t="shared" si="16"/>
        <v/>
      </c>
      <c r="Q92" s="3"/>
    </row>
    <row r="93" spans="1:17" x14ac:dyDescent="0.3">
      <c r="A93">
        <f t="shared" si="17"/>
        <v>91</v>
      </c>
      <c r="B93" t="str">
        <f t="shared" si="13"/>
        <v>CLE?91</v>
      </c>
      <c r="C93" t="str">
        <f>RTD("cqg.rtd", ,"ContractData",B93, "Symbol",, "T")</f>
        <v>CLEX33</v>
      </c>
      <c r="D93" t="str">
        <f t="shared" si="14"/>
        <v>33</v>
      </c>
      <c r="E93" t="str">
        <f>RTD("cqg.rtd", ,"ContractData",B93, "ContractMonth",, "T")</f>
        <v>NOV</v>
      </c>
      <c r="F93" s="1" t="str">
        <f>RTD("cqg.rtd", ,"ContractData",C93, "LastTrade",, "T")</f>
        <v/>
      </c>
      <c r="G93" s="1" t="str">
        <f>RTD("cqg.rtd", ,"ContractData",C93, "NetLastTrade",, "T")</f>
        <v/>
      </c>
      <c r="H93" s="1" t="str">
        <f>RTD("cqg.rtd", ,"ContractData",C93, "Bid",, "T")</f>
        <v/>
      </c>
      <c r="I93" s="1" t="str">
        <f>RTD("cqg.rtd", ,"ContractData",C93, "Ask",, "T")</f>
        <v/>
      </c>
      <c r="J93" s="1" t="str">
        <f>IF(RTD("cqg.rtd", ,"ContractData",C93, "T_Settlement",, "T")="",RTD("cqg.rtd", ,"ContractData",C93, "LastTrade",, "T"),RTD("cqg.rtd", ,"ContractData",C93, "T_Settlement",, "T"))</f>
        <v/>
      </c>
      <c r="K93" s="1">
        <f>RTD("cqg.rtd", ,"ContractData",C93, "Y_Settlement",, "T")</f>
        <v>57.89</v>
      </c>
      <c r="L93" s="1" t="str">
        <f t="shared" si="15"/>
        <v/>
      </c>
      <c r="N93" s="1" t="str">
        <f t="shared" si="11"/>
        <v>33</v>
      </c>
      <c r="O93" s="1" t="str">
        <f t="shared" si="12"/>
        <v>CLEX33</v>
      </c>
      <c r="P93" s="1" t="str">
        <f t="shared" si="16"/>
        <v/>
      </c>
      <c r="Q93" s="3"/>
    </row>
    <row r="94" spans="1:17" x14ac:dyDescent="0.3">
      <c r="A94">
        <f t="shared" si="17"/>
        <v>92</v>
      </c>
      <c r="B94" t="str">
        <f t="shared" si="13"/>
        <v>CLE?92</v>
      </c>
      <c r="C94" t="str">
        <f>RTD("cqg.rtd", ,"ContractData",B94, "Symbol",, "T")</f>
        <v>CLEZ33</v>
      </c>
      <c r="D94" t="str">
        <f t="shared" si="14"/>
        <v>33</v>
      </c>
      <c r="E94" t="str">
        <f>RTD("cqg.rtd", ,"ContractData",B94, "ContractMonth",, "T")</f>
        <v>DEC</v>
      </c>
      <c r="F94" s="1">
        <f>RTD("cqg.rtd", ,"ContractData",C94, "LastTrade",, "T")</f>
        <v>57.1</v>
      </c>
      <c r="G94" s="1">
        <f>RTD("cqg.rtd", ,"ContractData",C94, "NetLastTrade",, "T")</f>
        <v>-0.72999999999999687</v>
      </c>
      <c r="H94" s="1">
        <f>RTD("cqg.rtd", ,"ContractData",C94, "Bid",, "T")</f>
        <v>57.15</v>
      </c>
      <c r="I94" s="1" t="str">
        <f>RTD("cqg.rtd", ,"ContractData",C94, "Ask",, "T")</f>
        <v/>
      </c>
      <c r="J94" s="1">
        <f>IF(RTD("cqg.rtd", ,"ContractData",C94, "T_Settlement",, "T")="",RTD("cqg.rtd", ,"ContractData",C94, "LastTrade",, "T"),RTD("cqg.rtd", ,"ContractData",C94, "T_Settlement",, "T"))</f>
        <v>57.1</v>
      </c>
      <c r="K94" s="1">
        <f>RTD("cqg.rtd", ,"ContractData",C94, "Y_Settlement",, "T")</f>
        <v>57.83</v>
      </c>
      <c r="L94" s="1">
        <f t="shared" si="15"/>
        <v>-0.72999999999999687</v>
      </c>
      <c r="N94" s="1" t="str">
        <f t="shared" si="11"/>
        <v>33</v>
      </c>
      <c r="O94" s="1" t="str">
        <f t="shared" si="12"/>
        <v>CLEZ33</v>
      </c>
      <c r="P94" s="1">
        <f t="shared" si="16"/>
        <v>-0.73</v>
      </c>
      <c r="Q94" s="3"/>
    </row>
    <row r="95" spans="1:17" x14ac:dyDescent="0.3">
      <c r="A95">
        <f t="shared" si="17"/>
        <v>93</v>
      </c>
      <c r="B95" t="str">
        <f t="shared" si="13"/>
        <v>CLE?93</v>
      </c>
      <c r="C95" t="str">
        <f>RTD("cqg.rtd", ,"ContractData",B95, "Symbol",, "T")</f>
        <v>CLEF34</v>
      </c>
      <c r="D95" t="str">
        <f t="shared" si="14"/>
        <v>34</v>
      </c>
      <c r="E95" t="str">
        <f>RTD("cqg.rtd", ,"ContractData",B95, "ContractMonth",, "T")</f>
        <v>JAN</v>
      </c>
      <c r="F95" s="1" t="str">
        <f>RTD("cqg.rtd", ,"ContractData",C95, "LastTrade",, "T")</f>
        <v/>
      </c>
      <c r="G95" s="1" t="str">
        <f>RTD("cqg.rtd", ,"ContractData",C95, "NetLastTrade",, "T")</f>
        <v/>
      </c>
      <c r="H95" s="1" t="str">
        <f>RTD("cqg.rtd", ,"ContractData",C95, "Bid",, "T")</f>
        <v/>
      </c>
      <c r="I95" s="1" t="str">
        <f>RTD("cqg.rtd", ,"ContractData",C95, "Ask",, "T")</f>
        <v/>
      </c>
      <c r="J95" s="1" t="str">
        <f>IF(RTD("cqg.rtd", ,"ContractData",C95, "T_Settlement",, "T")="",RTD("cqg.rtd", ,"ContractData",C95, "LastTrade",, "T"),RTD("cqg.rtd", ,"ContractData",C95, "T_Settlement",, "T"))</f>
        <v/>
      </c>
      <c r="K95" s="1">
        <f>RTD("cqg.rtd", ,"ContractData",C95, "Y_Settlement",, "T")</f>
        <v>57.64</v>
      </c>
      <c r="L95" s="1" t="str">
        <f t="shared" si="15"/>
        <v/>
      </c>
      <c r="N95" s="1" t="str">
        <f t="shared" si="11"/>
        <v>34</v>
      </c>
      <c r="O95" s="1" t="str">
        <f t="shared" si="12"/>
        <v>CLEF34</v>
      </c>
      <c r="P95" s="1" t="str">
        <f t="shared" si="16"/>
        <v/>
      </c>
      <c r="Q95" s="3"/>
    </row>
    <row r="96" spans="1:17" x14ac:dyDescent="0.3">
      <c r="A96">
        <f t="shared" si="17"/>
        <v>94</v>
      </c>
      <c r="B96" t="str">
        <f t="shared" si="13"/>
        <v>CLE?94</v>
      </c>
      <c r="C96" t="str">
        <f>RTD("cqg.rtd", ,"ContractData",B96, "Symbol",, "T")</f>
        <v>CLEG34</v>
      </c>
      <c r="D96" t="str">
        <f t="shared" si="14"/>
        <v>34</v>
      </c>
      <c r="E96" t="str">
        <f>RTD("cqg.rtd", ,"ContractData",B96, "ContractMonth",, "T")</f>
        <v>FEB</v>
      </c>
      <c r="F96" s="1" t="str">
        <f>RTD("cqg.rtd", ,"ContractData",C96, "LastTrade",, "T")</f>
        <v/>
      </c>
      <c r="G96" s="1" t="str">
        <f>RTD("cqg.rtd", ,"ContractData",C96, "NetLastTrade",, "T")</f>
        <v/>
      </c>
      <c r="H96" s="1" t="str">
        <f>RTD("cqg.rtd", ,"ContractData",C96, "Bid",, "T")</f>
        <v/>
      </c>
      <c r="I96" s="1" t="str">
        <f>RTD("cqg.rtd", ,"ContractData",C96, "Ask",, "T")</f>
        <v/>
      </c>
      <c r="J96" s="1" t="str">
        <f>IF(RTD("cqg.rtd", ,"ContractData",C96, "T_Settlement",, "T")="",RTD("cqg.rtd", ,"ContractData",C96, "LastTrade",, "T"),RTD("cqg.rtd", ,"ContractData",C96, "T_Settlement",, "T"))</f>
        <v/>
      </c>
      <c r="K96" s="1">
        <f>RTD("cqg.rtd", ,"ContractData",C96, "Y_Settlement",, "T")</f>
        <v>57.47</v>
      </c>
      <c r="L96" s="1" t="str">
        <f t="shared" si="15"/>
        <v/>
      </c>
      <c r="N96" s="1" t="str">
        <f t="shared" si="11"/>
        <v>34</v>
      </c>
      <c r="O96" s="1" t="str">
        <f t="shared" si="12"/>
        <v>CLEG34</v>
      </c>
      <c r="P96" s="1" t="str">
        <f t="shared" si="16"/>
        <v/>
      </c>
      <c r="Q96" s="3"/>
    </row>
    <row r="97" spans="1:17" x14ac:dyDescent="0.3">
      <c r="A97">
        <f t="shared" si="17"/>
        <v>95</v>
      </c>
      <c r="B97" t="str">
        <f t="shared" si="13"/>
        <v>CLE?95</v>
      </c>
      <c r="C97" t="str">
        <f>RTD("cqg.rtd", ,"ContractData",B97, "Symbol",, "T")</f>
        <v>CLEH34</v>
      </c>
      <c r="D97" t="str">
        <f t="shared" si="14"/>
        <v>34</v>
      </c>
      <c r="E97" t="str">
        <f>RTD("cqg.rtd", ,"ContractData",B97, "ContractMonth",, "T")</f>
        <v>MAR</v>
      </c>
      <c r="F97" s="1" t="str">
        <f>RTD("cqg.rtd", ,"ContractData",C97, "LastTrade",, "T")</f>
        <v/>
      </c>
      <c r="G97" s="1" t="str">
        <f>RTD("cqg.rtd", ,"ContractData",C97, "NetLastTrade",, "T")</f>
        <v/>
      </c>
      <c r="H97" s="1" t="str">
        <f>RTD("cqg.rtd", ,"ContractData",C97, "Bid",, "T")</f>
        <v/>
      </c>
      <c r="I97" s="1" t="str">
        <f>RTD("cqg.rtd", ,"ContractData",C97, "Ask",, "T")</f>
        <v/>
      </c>
      <c r="J97" s="1" t="str">
        <f>IF(RTD("cqg.rtd", ,"ContractData",C97, "T_Settlement",, "T")="",RTD("cqg.rtd", ,"ContractData",C97, "LastTrade",, "T"),RTD("cqg.rtd", ,"ContractData",C97, "T_Settlement",, "T"))</f>
        <v/>
      </c>
      <c r="K97" s="1">
        <f>RTD("cqg.rtd", ,"ContractData",C97, "Y_Settlement",, "T")</f>
        <v>57.28</v>
      </c>
      <c r="L97" s="1" t="str">
        <f t="shared" si="15"/>
        <v/>
      </c>
      <c r="N97" s="1" t="str">
        <f t="shared" si="11"/>
        <v>34</v>
      </c>
      <c r="O97" s="1" t="str">
        <f t="shared" si="12"/>
        <v>CLEH34</v>
      </c>
      <c r="P97" s="1" t="str">
        <f t="shared" si="16"/>
        <v/>
      </c>
      <c r="Q97" s="3"/>
    </row>
    <row r="98" spans="1:17" x14ac:dyDescent="0.3">
      <c r="A98">
        <f t="shared" si="17"/>
        <v>96</v>
      </c>
      <c r="B98" t="str">
        <f t="shared" si="13"/>
        <v>CLE?96</v>
      </c>
      <c r="C98" t="str">
        <f>RTD("cqg.rtd", ,"ContractData",B98, "Symbol",, "T")</f>
        <v>CLEJ34</v>
      </c>
      <c r="D98" t="str">
        <f t="shared" si="14"/>
        <v>34</v>
      </c>
      <c r="E98" t="str">
        <f>RTD("cqg.rtd", ,"ContractData",B98, "ContractMonth",, "T")</f>
        <v>APR</v>
      </c>
      <c r="F98" s="1" t="str">
        <f>RTD("cqg.rtd", ,"ContractData",C98, "LastTrade",, "T")</f>
        <v/>
      </c>
      <c r="G98" s="1" t="str">
        <f>RTD("cqg.rtd", ,"ContractData",C98, "NetLastTrade",, "T")</f>
        <v/>
      </c>
      <c r="H98" s="1">
        <f>RTD("cqg.rtd", ,"ContractData",C98, "Bid",, "T")</f>
        <v>56</v>
      </c>
      <c r="I98" s="1" t="str">
        <f>RTD("cqg.rtd", ,"ContractData",C98, "Ask",, "T")</f>
        <v/>
      </c>
      <c r="J98" s="1" t="str">
        <f>IF(RTD("cqg.rtd", ,"ContractData",C98, "T_Settlement",, "T")="",RTD("cqg.rtd", ,"ContractData",C98, "LastTrade",, "T"),RTD("cqg.rtd", ,"ContractData",C98, "T_Settlement",, "T"))</f>
        <v/>
      </c>
      <c r="K98" s="1">
        <f>RTD("cqg.rtd", ,"ContractData",C98, "Y_Settlement",, "T")</f>
        <v>57.13</v>
      </c>
      <c r="L98" s="1" t="str">
        <f t="shared" si="15"/>
        <v/>
      </c>
      <c r="N98" s="1" t="str">
        <f t="shared" si="11"/>
        <v>34</v>
      </c>
      <c r="O98" s="1" t="str">
        <f t="shared" si="12"/>
        <v>CLEJ34</v>
      </c>
      <c r="P98" s="1" t="str">
        <f t="shared" si="16"/>
        <v/>
      </c>
      <c r="Q98" s="3"/>
    </row>
    <row r="99" spans="1:17" x14ac:dyDescent="0.3">
      <c r="A99">
        <f t="shared" si="17"/>
        <v>97</v>
      </c>
      <c r="B99" t="str">
        <f t="shared" si="13"/>
        <v>CLE?97</v>
      </c>
      <c r="C99" t="str">
        <f>RTD("cqg.rtd", ,"ContractData",B99, "Symbol",, "T")</f>
        <v>CLEK34</v>
      </c>
      <c r="D99" t="str">
        <f t="shared" si="14"/>
        <v>34</v>
      </c>
      <c r="E99" t="str">
        <f>RTD("cqg.rtd", ,"ContractData",B99, "ContractMonth",, "T")</f>
        <v>MAY</v>
      </c>
      <c r="F99" s="1" t="str">
        <f>RTD("cqg.rtd", ,"ContractData",C99, "LastTrade",, "T")</f>
        <v/>
      </c>
      <c r="G99" s="1" t="str">
        <f>RTD("cqg.rtd", ,"ContractData",C99, "NetLastTrade",, "T")</f>
        <v/>
      </c>
      <c r="H99" s="1" t="str">
        <f>RTD("cqg.rtd", ,"ContractData",C99, "Bid",, "T")</f>
        <v/>
      </c>
      <c r="I99" s="1" t="str">
        <f>RTD("cqg.rtd", ,"ContractData",C99, "Ask",, "T")</f>
        <v/>
      </c>
      <c r="J99" s="1" t="str">
        <f>IF(RTD("cqg.rtd", ,"ContractData",C99, "T_Settlement",, "T")="",RTD("cqg.rtd", ,"ContractData",C99, "LastTrade",, "T"),RTD("cqg.rtd", ,"ContractData",C99, "T_Settlement",, "T"))</f>
        <v/>
      </c>
      <c r="K99" s="1">
        <f>RTD("cqg.rtd", ,"ContractData",C99, "Y_Settlement",, "T")</f>
        <v>56.99</v>
      </c>
      <c r="L99" s="1" t="str">
        <f t="shared" si="15"/>
        <v/>
      </c>
      <c r="N99" s="1" t="str">
        <f t="shared" ref="N99:N132" si="18">D99</f>
        <v>34</v>
      </c>
      <c r="O99" s="1" t="str">
        <f t="shared" ref="O99:O132" si="19">C99</f>
        <v>CLEK34</v>
      </c>
      <c r="P99" s="1" t="str">
        <f t="shared" si="16"/>
        <v/>
      </c>
      <c r="Q99" s="3"/>
    </row>
    <row r="100" spans="1:17" x14ac:dyDescent="0.3">
      <c r="A100">
        <f t="shared" si="17"/>
        <v>98</v>
      </c>
      <c r="B100" t="str">
        <f t="shared" si="13"/>
        <v>CLE?98</v>
      </c>
      <c r="C100" t="str">
        <f>RTD("cqg.rtd", ,"ContractData",B100, "Symbol",, "T")</f>
        <v>CLEM34</v>
      </c>
      <c r="D100" t="str">
        <f t="shared" si="14"/>
        <v>34</v>
      </c>
      <c r="E100" t="str">
        <f>RTD("cqg.rtd", ,"ContractData",B100, "ContractMonth",, "T")</f>
        <v>JUN</v>
      </c>
      <c r="F100" s="1" t="str">
        <f>RTD("cqg.rtd", ,"ContractData",C100, "LastTrade",, "T")</f>
        <v/>
      </c>
      <c r="G100" s="1" t="str">
        <f>RTD("cqg.rtd", ,"ContractData",C100, "NetLastTrade",, "T")</f>
        <v/>
      </c>
      <c r="H100" s="1">
        <f>RTD("cqg.rtd", ,"ContractData",C100, "Bid",, "T")</f>
        <v>56.2</v>
      </c>
      <c r="I100" s="1" t="str">
        <f>RTD("cqg.rtd", ,"ContractData",C100, "Ask",, "T")</f>
        <v/>
      </c>
      <c r="J100" s="1" t="str">
        <f>IF(RTD("cqg.rtd", ,"ContractData",C100, "T_Settlement",, "T")="",RTD("cqg.rtd", ,"ContractData",C100, "LastTrade",, "T"),RTD("cqg.rtd", ,"ContractData",C100, "T_Settlement",, "T"))</f>
        <v/>
      </c>
      <c r="K100" s="1">
        <f>RTD("cqg.rtd", ,"ContractData",C100, "Y_Settlement",, "T")</f>
        <v>56.86</v>
      </c>
      <c r="L100" s="1" t="str">
        <f t="shared" si="15"/>
        <v/>
      </c>
      <c r="N100" s="1" t="str">
        <f t="shared" si="18"/>
        <v>34</v>
      </c>
      <c r="O100" s="1" t="str">
        <f t="shared" si="19"/>
        <v>CLEM34</v>
      </c>
      <c r="P100" s="1" t="str">
        <f t="shared" si="16"/>
        <v/>
      </c>
      <c r="Q100" s="3"/>
    </row>
    <row r="101" spans="1:17" x14ac:dyDescent="0.3">
      <c r="A101">
        <f t="shared" si="17"/>
        <v>99</v>
      </c>
      <c r="B101" t="str">
        <f t="shared" si="13"/>
        <v>CLE?99</v>
      </c>
      <c r="C101" t="str">
        <f>RTD("cqg.rtd", ,"ContractData",B101, "Symbol",, "T")</f>
        <v>CLEN34</v>
      </c>
      <c r="D101" t="str">
        <f t="shared" si="14"/>
        <v>34</v>
      </c>
      <c r="E101" t="str">
        <f>RTD("cqg.rtd", ,"ContractData",B101, "ContractMonth",, "T")</f>
        <v>JUL</v>
      </c>
      <c r="F101" s="1" t="str">
        <f>RTD("cqg.rtd", ,"ContractData",C101, "LastTrade",, "T")</f>
        <v/>
      </c>
      <c r="G101" s="1" t="str">
        <f>RTD("cqg.rtd", ,"ContractData",C101, "NetLastTrade",, "T")</f>
        <v/>
      </c>
      <c r="H101" s="1">
        <f>RTD("cqg.rtd", ,"ContractData",C101, "Bid",, "T")</f>
        <v>56</v>
      </c>
      <c r="I101" s="1" t="str">
        <f>RTD("cqg.rtd", ,"ContractData",C101, "Ask",, "T")</f>
        <v/>
      </c>
      <c r="J101" s="1" t="str">
        <f>IF(RTD("cqg.rtd", ,"ContractData",C101, "T_Settlement",, "T")="",RTD("cqg.rtd", ,"ContractData",C101, "LastTrade",, "T"),RTD("cqg.rtd", ,"ContractData",C101, "T_Settlement",, "T"))</f>
        <v/>
      </c>
      <c r="K101" s="1">
        <f>RTD("cqg.rtd", ,"ContractData",C101, "Y_Settlement",, "T")</f>
        <v>56.74</v>
      </c>
      <c r="L101" s="1" t="str">
        <f t="shared" si="15"/>
        <v/>
      </c>
      <c r="N101" s="1" t="str">
        <f t="shared" si="18"/>
        <v>34</v>
      </c>
      <c r="O101" s="1" t="str">
        <f t="shared" si="19"/>
        <v>CLEN34</v>
      </c>
      <c r="P101" s="1" t="str">
        <f t="shared" si="16"/>
        <v/>
      </c>
      <c r="Q101" s="3"/>
    </row>
    <row r="102" spans="1:17" x14ac:dyDescent="0.3">
      <c r="A102">
        <f t="shared" si="17"/>
        <v>100</v>
      </c>
      <c r="B102" t="str">
        <f t="shared" si="13"/>
        <v>CLE?100</v>
      </c>
      <c r="C102" t="str">
        <f>RTD("cqg.rtd", ,"ContractData",B102, "Symbol",, "T")</f>
        <v>CLEQ34</v>
      </c>
      <c r="D102" t="str">
        <f t="shared" si="14"/>
        <v>34</v>
      </c>
      <c r="E102" t="str">
        <f>RTD("cqg.rtd", ,"ContractData",B102, "ContractMonth",, "T")</f>
        <v>AUG</v>
      </c>
      <c r="F102" s="1" t="str">
        <f>RTD("cqg.rtd", ,"ContractData",C102, "LastTrade",, "T")</f>
        <v/>
      </c>
      <c r="G102" s="1" t="str">
        <f>RTD("cqg.rtd", ,"ContractData",C102, "NetLastTrade",, "T")</f>
        <v/>
      </c>
      <c r="H102" s="1">
        <f>RTD("cqg.rtd", ,"ContractData",C102, "Bid",, "T")</f>
        <v>56</v>
      </c>
      <c r="I102" s="1" t="str">
        <f>RTD("cqg.rtd", ,"ContractData",C102, "Ask",, "T")</f>
        <v/>
      </c>
      <c r="J102" s="1" t="str">
        <f>IF(RTD("cqg.rtd", ,"ContractData",C102, "T_Settlement",, "T")="",RTD("cqg.rtd", ,"ContractData",C102, "LastTrade",, "T"),RTD("cqg.rtd", ,"ContractData",C102, "T_Settlement",, "T"))</f>
        <v/>
      </c>
      <c r="K102" s="1">
        <f>RTD("cqg.rtd", ,"ContractData",C102, "Y_Settlement",, "T")</f>
        <v>56.59</v>
      </c>
      <c r="L102" s="1" t="str">
        <f t="shared" si="15"/>
        <v/>
      </c>
      <c r="N102" s="1" t="str">
        <f t="shared" si="18"/>
        <v>34</v>
      </c>
      <c r="O102" s="1" t="str">
        <f t="shared" si="19"/>
        <v>CLEQ34</v>
      </c>
      <c r="P102" s="1" t="str">
        <f t="shared" si="16"/>
        <v/>
      </c>
      <c r="Q102" s="3"/>
    </row>
    <row r="103" spans="1:17" x14ac:dyDescent="0.3">
      <c r="A103">
        <f t="shared" si="17"/>
        <v>101</v>
      </c>
      <c r="B103" t="str">
        <f t="shared" si="13"/>
        <v>CLE?101</v>
      </c>
      <c r="C103" t="str">
        <f>RTD("cqg.rtd", ,"ContractData",B103, "Symbol",, "T")</f>
        <v>CLEU34</v>
      </c>
      <c r="D103" t="str">
        <f t="shared" si="14"/>
        <v>34</v>
      </c>
      <c r="E103" t="str">
        <f>RTD("cqg.rtd", ,"ContractData",B103, "ContractMonth",, "T")</f>
        <v>SEP</v>
      </c>
      <c r="F103" s="1" t="str">
        <f>RTD("cqg.rtd", ,"ContractData",C103, "LastTrade",, "T")</f>
        <v/>
      </c>
      <c r="G103" s="1" t="str">
        <f>RTD("cqg.rtd", ,"ContractData",C103, "NetLastTrade",, "T")</f>
        <v/>
      </c>
      <c r="H103" s="1" t="str">
        <f>RTD("cqg.rtd", ,"ContractData",C103, "Bid",, "T")</f>
        <v/>
      </c>
      <c r="I103" s="1" t="str">
        <f>RTD("cqg.rtd", ,"ContractData",C103, "Ask",, "T")</f>
        <v/>
      </c>
      <c r="J103" s="1" t="str">
        <f>IF(RTD("cqg.rtd", ,"ContractData",C103, "T_Settlement",, "T")="",RTD("cqg.rtd", ,"ContractData",C103, "LastTrade",, "T"),RTD("cqg.rtd", ,"ContractData",C103, "T_Settlement",, "T"))</f>
        <v/>
      </c>
      <c r="K103" s="1">
        <f>RTD("cqg.rtd", ,"ContractData",C103, "Y_Settlement",, "T")</f>
        <v>56.43</v>
      </c>
      <c r="L103" s="1" t="str">
        <f t="shared" si="15"/>
        <v/>
      </c>
      <c r="N103" s="1" t="str">
        <f t="shared" si="18"/>
        <v>34</v>
      </c>
      <c r="O103" s="1" t="str">
        <f t="shared" si="19"/>
        <v>CLEU34</v>
      </c>
      <c r="P103" s="1" t="str">
        <f t="shared" si="16"/>
        <v/>
      </c>
      <c r="Q103" s="3"/>
    </row>
    <row r="104" spans="1:17" x14ac:dyDescent="0.3">
      <c r="A104">
        <f t="shared" si="17"/>
        <v>102</v>
      </c>
      <c r="B104" t="str">
        <f t="shared" si="13"/>
        <v>CLE?102</v>
      </c>
      <c r="C104" t="str">
        <f>RTD("cqg.rtd", ,"ContractData",B104, "Symbol",, "T")</f>
        <v>CLEV34</v>
      </c>
      <c r="D104" t="str">
        <f t="shared" si="14"/>
        <v>34</v>
      </c>
      <c r="E104" t="str">
        <f>RTD("cqg.rtd", ,"ContractData",B104, "ContractMonth",, "T")</f>
        <v>OCT</v>
      </c>
      <c r="F104" s="1" t="str">
        <f>RTD("cqg.rtd", ,"ContractData",C104, "LastTrade",, "T")</f>
        <v/>
      </c>
      <c r="G104" s="1" t="str">
        <f>RTD("cqg.rtd", ,"ContractData",C104, "NetLastTrade",, "T")</f>
        <v/>
      </c>
      <c r="H104" s="1">
        <f>RTD("cqg.rtd", ,"ContractData",C104, "Bid",, "T")</f>
        <v>55.9</v>
      </c>
      <c r="I104" s="1" t="str">
        <f>RTD("cqg.rtd", ,"ContractData",C104, "Ask",, "T")</f>
        <v/>
      </c>
      <c r="J104" s="1" t="str">
        <f>IF(RTD("cqg.rtd", ,"ContractData",C104, "T_Settlement",, "T")="",RTD("cqg.rtd", ,"ContractData",C104, "LastTrade",, "T"),RTD("cqg.rtd", ,"ContractData",C104, "T_Settlement",, "T"))</f>
        <v/>
      </c>
      <c r="K104" s="1">
        <f>RTD("cqg.rtd", ,"ContractData",C104, "Y_Settlement",, "T")</f>
        <v>56.26</v>
      </c>
      <c r="L104" s="1" t="str">
        <f t="shared" si="15"/>
        <v/>
      </c>
      <c r="N104" s="1" t="str">
        <f t="shared" si="18"/>
        <v>34</v>
      </c>
      <c r="O104" s="1" t="str">
        <f t="shared" si="19"/>
        <v>CLEV34</v>
      </c>
      <c r="P104" s="1" t="str">
        <f t="shared" si="16"/>
        <v/>
      </c>
      <c r="Q104" s="3"/>
    </row>
    <row r="105" spans="1:17" x14ac:dyDescent="0.3">
      <c r="A105">
        <f t="shared" si="17"/>
        <v>103</v>
      </c>
      <c r="B105" t="str">
        <f t="shared" si="13"/>
        <v>CLE?103</v>
      </c>
      <c r="C105" t="str">
        <f>RTD("cqg.rtd", ,"ContractData",B105, "Symbol",, "T")</f>
        <v>CLEX34</v>
      </c>
      <c r="D105" t="str">
        <f t="shared" si="14"/>
        <v>34</v>
      </c>
      <c r="E105" t="str">
        <f>RTD("cqg.rtd", ,"ContractData",B105, "ContractMonth",, "T")</f>
        <v>NOV</v>
      </c>
      <c r="F105" s="1" t="str">
        <f>RTD("cqg.rtd", ,"ContractData",C105, "LastTrade",, "T")</f>
        <v/>
      </c>
      <c r="G105" s="1" t="str">
        <f>RTD("cqg.rtd", ,"ContractData",C105, "NetLastTrade",, "T")</f>
        <v/>
      </c>
      <c r="H105" s="1" t="str">
        <f>RTD("cqg.rtd", ,"ContractData",C105, "Bid",, "T")</f>
        <v/>
      </c>
      <c r="I105" s="1" t="str">
        <f>RTD("cqg.rtd", ,"ContractData",C105, "Ask",, "T")</f>
        <v/>
      </c>
      <c r="J105" s="1" t="str">
        <f>IF(RTD("cqg.rtd", ,"ContractData",C105, "T_Settlement",, "T")="",RTD("cqg.rtd", ,"ContractData",C105, "LastTrade",, "T"),RTD("cqg.rtd", ,"ContractData",C105, "T_Settlement",, "T"))</f>
        <v/>
      </c>
      <c r="K105" s="1">
        <f>RTD("cqg.rtd", ,"ContractData",C105, "Y_Settlement",, "T")</f>
        <v>56.1</v>
      </c>
      <c r="L105" s="1" t="str">
        <f t="shared" si="15"/>
        <v/>
      </c>
      <c r="N105" s="1" t="str">
        <f t="shared" si="18"/>
        <v>34</v>
      </c>
      <c r="O105" s="1" t="str">
        <f t="shared" si="19"/>
        <v>CLEX34</v>
      </c>
      <c r="P105" s="1" t="str">
        <f t="shared" si="16"/>
        <v/>
      </c>
      <c r="Q105" s="3"/>
    </row>
    <row r="106" spans="1:17" x14ac:dyDescent="0.3">
      <c r="A106">
        <f t="shared" si="17"/>
        <v>104</v>
      </c>
      <c r="B106" t="str">
        <f t="shared" si="13"/>
        <v>CLE?104</v>
      </c>
      <c r="C106" t="str">
        <f>RTD("cqg.rtd", ,"ContractData",B106, "Symbol",, "T")</f>
        <v>CLEZ34</v>
      </c>
      <c r="D106" t="str">
        <f t="shared" si="14"/>
        <v>34</v>
      </c>
      <c r="E106" t="str">
        <f>RTD("cqg.rtd", ,"ContractData",B106, "ContractMonth",, "T")</f>
        <v>DEC</v>
      </c>
      <c r="F106" s="1">
        <f>RTD("cqg.rtd", ,"ContractData",C106, "LastTrade",, "T")</f>
        <v>56.2</v>
      </c>
      <c r="G106" s="1" t="str">
        <f>RTD("cqg.rtd", ,"ContractData",C106, "NetLastTrade",, "T")</f>
        <v/>
      </c>
      <c r="H106" s="1">
        <f>RTD("cqg.rtd", ,"ContractData",C106, "Bid",, "T")</f>
        <v>56.2</v>
      </c>
      <c r="I106" s="1" t="str">
        <f>RTD("cqg.rtd", ,"ContractData",C106, "Ask",, "T")</f>
        <v/>
      </c>
      <c r="J106" s="1">
        <f>IF(RTD("cqg.rtd", ,"ContractData",C106, "T_Settlement",, "T")="",RTD("cqg.rtd", ,"ContractData",C106, "LastTrade",, "T"),RTD("cqg.rtd", ,"ContractData",C106, "T_Settlement",, "T"))</f>
        <v>56.2</v>
      </c>
      <c r="K106" s="1">
        <f>RTD("cqg.rtd", ,"ContractData",C106, "Y_Settlement",, "T")</f>
        <v>55.93</v>
      </c>
      <c r="L106" s="1">
        <f t="shared" si="15"/>
        <v>0.27000000000000313</v>
      </c>
      <c r="N106" s="1" t="str">
        <f t="shared" si="18"/>
        <v>34</v>
      </c>
      <c r="O106" s="1" t="str">
        <f t="shared" si="19"/>
        <v>CLEZ34</v>
      </c>
      <c r="P106" s="1">
        <f t="shared" si="16"/>
        <v>0.27</v>
      </c>
      <c r="Q106" s="3"/>
    </row>
    <row r="107" spans="1:17" x14ac:dyDescent="0.3">
      <c r="A107">
        <f t="shared" si="17"/>
        <v>105</v>
      </c>
      <c r="B107" t="str">
        <f t="shared" si="13"/>
        <v>CLE?105</v>
      </c>
      <c r="C107" t="str">
        <f>RTD("cqg.rtd", ,"ContractData",B107, "Symbol",, "T")</f>
        <v>CLEF35</v>
      </c>
      <c r="D107" t="str">
        <f t="shared" si="14"/>
        <v>35</v>
      </c>
      <c r="E107" t="str">
        <f>RTD("cqg.rtd", ,"ContractData",B107, "ContractMonth",, "T")</f>
        <v>JAN</v>
      </c>
      <c r="F107" s="1" t="str">
        <f>RTD("cqg.rtd", ,"ContractData",C107, "LastTrade",, "T")</f>
        <v/>
      </c>
      <c r="G107" s="1" t="str">
        <f>RTD("cqg.rtd", ,"ContractData",C107, "NetLastTrade",, "T")</f>
        <v/>
      </c>
      <c r="H107" s="1" t="str">
        <f>RTD("cqg.rtd", ,"ContractData",C107, "Bid",, "T")</f>
        <v/>
      </c>
      <c r="I107" s="1" t="str">
        <f>RTD("cqg.rtd", ,"ContractData",C107, "Ask",, "T")</f>
        <v/>
      </c>
      <c r="J107" s="1" t="str">
        <f>IF(RTD("cqg.rtd", ,"ContractData",C107, "T_Settlement",, "T")="",RTD("cqg.rtd", ,"ContractData",C107, "LastTrade",, "T"),RTD("cqg.rtd", ,"ContractData",C107, "T_Settlement",, "T"))</f>
        <v/>
      </c>
      <c r="K107" s="1">
        <f>RTD("cqg.rtd", ,"ContractData",C107, "Y_Settlement",, "T")</f>
        <v>55.76</v>
      </c>
      <c r="L107" s="1" t="str">
        <f t="shared" si="15"/>
        <v/>
      </c>
      <c r="N107" s="1" t="str">
        <f t="shared" si="18"/>
        <v>35</v>
      </c>
      <c r="O107" s="1" t="str">
        <f t="shared" si="19"/>
        <v>CLEF35</v>
      </c>
      <c r="P107" s="1" t="str">
        <f t="shared" si="16"/>
        <v/>
      </c>
      <c r="Q107" s="3"/>
    </row>
    <row r="108" spans="1:17" x14ac:dyDescent="0.3">
      <c r="A108">
        <f t="shared" si="17"/>
        <v>106</v>
      </c>
      <c r="B108" t="str">
        <f t="shared" si="13"/>
        <v>CLE?106</v>
      </c>
      <c r="C108" t="str">
        <f>RTD("cqg.rtd", ,"ContractData",B108, "Symbol",, "T")</f>
        <v>CLEG35</v>
      </c>
      <c r="D108" t="str">
        <f t="shared" si="14"/>
        <v>35</v>
      </c>
      <c r="E108" t="str">
        <f>RTD("cqg.rtd", ,"ContractData",B108, "ContractMonth",, "T")</f>
        <v>FEB</v>
      </c>
      <c r="F108" s="1" t="str">
        <f>RTD("cqg.rtd", ,"ContractData",C108, "LastTrade",, "T")</f>
        <v/>
      </c>
      <c r="G108" s="1" t="str">
        <f>RTD("cqg.rtd", ,"ContractData",C108, "NetLastTrade",, "T")</f>
        <v/>
      </c>
      <c r="H108" s="1" t="str">
        <f>RTD("cqg.rtd", ,"ContractData",C108, "Bid",, "T")</f>
        <v/>
      </c>
      <c r="I108" s="1" t="str">
        <f>RTD("cqg.rtd", ,"ContractData",C108, "Ask",, "T")</f>
        <v/>
      </c>
      <c r="J108" s="1" t="e">
        <f>IF(RTD("cqg.rtd", ,"ContractData",C108, "T_Settlement",, "T")="",RTD("cqg.rtd", ,"ContractData",C108, "LastTrade",, "T"),RTD("cqg.rtd", ,"ContractData",C108, "T_Settlement",, "T"))</f>
        <v>#N/A</v>
      </c>
      <c r="K108" s="1" t="e">
        <f>RTD("cqg.rtd", ,"ContractData",C108, "Y_Settlement",, "T")</f>
        <v>#N/A</v>
      </c>
      <c r="L108" s="1" t="str">
        <f t="shared" si="15"/>
        <v/>
      </c>
      <c r="N108" s="1" t="str">
        <f t="shared" si="18"/>
        <v>35</v>
      </c>
      <c r="O108" s="1" t="str">
        <f t="shared" si="19"/>
        <v>CLEG35</v>
      </c>
      <c r="P108" s="1" t="str">
        <f t="shared" si="16"/>
        <v/>
      </c>
      <c r="Q108" s="3"/>
    </row>
    <row r="109" spans="1:17" x14ac:dyDescent="0.3">
      <c r="A109">
        <f t="shared" si="17"/>
        <v>107</v>
      </c>
      <c r="B109" t="str">
        <f t="shared" si="13"/>
        <v>CLE?107</v>
      </c>
      <c r="C109" t="str">
        <f>RTD("cqg.rtd", ,"ContractData",B109, "Symbol",, "T")</f>
        <v>CLEH35</v>
      </c>
      <c r="D109" t="str">
        <f t="shared" si="14"/>
        <v>35</v>
      </c>
      <c r="E109" t="str">
        <f>RTD("cqg.rtd", ,"ContractData",B109, "ContractMonth",, "T")</f>
        <v>MAR</v>
      </c>
      <c r="F109" s="1" t="str">
        <f>RTD("cqg.rtd", ,"ContractData",C109, "LastTrade",, "T")</f>
        <v/>
      </c>
      <c r="G109" s="1" t="str">
        <f>RTD("cqg.rtd", ,"ContractData",C109, "NetLastTrade",, "T")</f>
        <v/>
      </c>
      <c r="H109" s="1" t="str">
        <f>RTD("cqg.rtd", ,"ContractData",C109, "Bid",, "T")</f>
        <v/>
      </c>
      <c r="I109" s="1" t="str">
        <f>RTD("cqg.rtd", ,"ContractData",C109, "Ask",, "T")</f>
        <v/>
      </c>
      <c r="J109" s="1" t="str">
        <f>IF(RTD("cqg.rtd", ,"ContractData",C109, "T_Settlement",, "T")="",RTD("cqg.rtd", ,"ContractData",C109, "LastTrade",, "T"),RTD("cqg.rtd", ,"ContractData",C109, "T_Settlement",, "T"))</f>
        <v/>
      </c>
      <c r="K109" s="1">
        <f>RTD("cqg.rtd", ,"ContractData",C109, "Y_Settlement",, "T")</f>
        <v>55.44</v>
      </c>
      <c r="L109" s="1" t="str">
        <f t="shared" si="15"/>
        <v/>
      </c>
      <c r="N109" s="1" t="str">
        <f t="shared" si="18"/>
        <v>35</v>
      </c>
      <c r="O109" s="1" t="str">
        <f t="shared" si="19"/>
        <v>CLEH35</v>
      </c>
      <c r="P109" s="1" t="str">
        <f t="shared" si="16"/>
        <v/>
      </c>
      <c r="Q109" s="3"/>
    </row>
    <row r="110" spans="1:17" x14ac:dyDescent="0.3">
      <c r="A110">
        <f t="shared" si="17"/>
        <v>108</v>
      </c>
      <c r="B110" t="str">
        <f t="shared" si="13"/>
        <v>CLE?108</v>
      </c>
      <c r="C110" t="str">
        <f>RTD("cqg.rtd", ,"ContractData",B110, "Symbol",, "T")</f>
        <v>CLEJ35</v>
      </c>
      <c r="D110" t="str">
        <f t="shared" si="14"/>
        <v>35</v>
      </c>
      <c r="E110" t="str">
        <f>RTD("cqg.rtd", ,"ContractData",B110, "ContractMonth",, "T")</f>
        <v>APR</v>
      </c>
      <c r="F110" s="1" t="str">
        <f>RTD("cqg.rtd", ,"ContractData",C110, "LastTrade",, "T")</f>
        <v/>
      </c>
      <c r="G110" s="1" t="str">
        <f>RTD("cqg.rtd", ,"ContractData",C110, "NetLastTrade",, "T")</f>
        <v/>
      </c>
      <c r="H110" s="1" t="str">
        <f>RTD("cqg.rtd", ,"ContractData",C110, "Bid",, "T")</f>
        <v/>
      </c>
      <c r="I110" s="1" t="str">
        <f>RTD("cqg.rtd", ,"ContractData",C110, "Ask",, "T")</f>
        <v/>
      </c>
      <c r="J110" s="1" t="str">
        <f>IF(RTD("cqg.rtd", ,"ContractData",C110, "T_Settlement",, "T")="",RTD("cqg.rtd", ,"ContractData",C110, "LastTrade",, "T"),RTD("cqg.rtd", ,"ContractData",C110, "T_Settlement",, "T"))</f>
        <v/>
      </c>
      <c r="K110" s="1">
        <f>RTD("cqg.rtd", ,"ContractData",C110, "Y_Settlement",, "T")</f>
        <v>55.34</v>
      </c>
      <c r="L110" s="1" t="str">
        <f t="shared" si="15"/>
        <v/>
      </c>
      <c r="N110" s="1" t="str">
        <f t="shared" si="18"/>
        <v>35</v>
      </c>
      <c r="O110" s="1" t="str">
        <f t="shared" si="19"/>
        <v>CLEJ35</v>
      </c>
      <c r="P110" s="1" t="str">
        <f t="shared" si="16"/>
        <v/>
      </c>
      <c r="Q110" s="3"/>
    </row>
    <row r="111" spans="1:17" x14ac:dyDescent="0.3">
      <c r="A111">
        <f t="shared" si="17"/>
        <v>109</v>
      </c>
      <c r="B111" t="str">
        <f t="shared" si="13"/>
        <v>CLE?109</v>
      </c>
      <c r="C111" t="str">
        <f>RTD("cqg.rtd", ,"ContractData",B111, "Symbol",, "T")</f>
        <v>CLEK35</v>
      </c>
      <c r="D111" t="str">
        <f t="shared" si="14"/>
        <v>35</v>
      </c>
      <c r="E111" t="str">
        <f>RTD("cqg.rtd", ,"ContractData",B111, "ContractMonth",, "T")</f>
        <v>MAY</v>
      </c>
      <c r="F111" s="1" t="str">
        <f>RTD("cqg.rtd", ,"ContractData",C111, "LastTrade",, "T")</f>
        <v/>
      </c>
      <c r="G111" s="1" t="str">
        <f>RTD("cqg.rtd", ,"ContractData",C111, "NetLastTrade",, "T")</f>
        <v/>
      </c>
      <c r="H111" s="1" t="str">
        <f>RTD("cqg.rtd", ,"ContractData",C111, "Bid",, "T")</f>
        <v/>
      </c>
      <c r="I111" s="1" t="str">
        <f>RTD("cqg.rtd", ,"ContractData",C111, "Ask",, "T")</f>
        <v/>
      </c>
      <c r="J111" s="1" t="str">
        <f>IF(RTD("cqg.rtd", ,"ContractData",C111, "T_Settlement",, "T")="",RTD("cqg.rtd", ,"ContractData",C111, "LastTrade",, "T"),RTD("cqg.rtd", ,"ContractData",C111, "T_Settlement",, "T"))</f>
        <v/>
      </c>
      <c r="K111" s="1">
        <f>RTD("cqg.rtd", ,"ContractData",C111, "Y_Settlement",, "T")</f>
        <v>55.17</v>
      </c>
      <c r="L111" s="1" t="str">
        <f t="shared" si="15"/>
        <v/>
      </c>
      <c r="N111" s="1" t="str">
        <f t="shared" si="18"/>
        <v>35</v>
      </c>
      <c r="O111" s="1" t="str">
        <f t="shared" si="19"/>
        <v>CLEK35</v>
      </c>
      <c r="P111" s="1" t="str">
        <f t="shared" si="16"/>
        <v/>
      </c>
      <c r="Q111" s="3"/>
    </row>
    <row r="112" spans="1:17" x14ac:dyDescent="0.3">
      <c r="A112">
        <f t="shared" si="17"/>
        <v>110</v>
      </c>
      <c r="B112" t="str">
        <f t="shared" si="13"/>
        <v>CLE?110</v>
      </c>
      <c r="C112" t="str">
        <f>RTD("cqg.rtd", ,"ContractData",B112, "Symbol",, "T")</f>
        <v>CLEM35</v>
      </c>
      <c r="D112" t="str">
        <f t="shared" si="14"/>
        <v>35</v>
      </c>
      <c r="E112" t="str">
        <f>RTD("cqg.rtd", ,"ContractData",B112, "ContractMonth",, "T")</f>
        <v>JUN</v>
      </c>
      <c r="F112" s="1" t="str">
        <f>RTD("cqg.rtd", ,"ContractData",C112, "LastTrade",, "T")</f>
        <v/>
      </c>
      <c r="G112" s="1" t="str">
        <f>RTD("cqg.rtd", ,"ContractData",C112, "NetLastTrade",, "T")</f>
        <v/>
      </c>
      <c r="H112" s="1" t="str">
        <f>RTD("cqg.rtd", ,"ContractData",C112, "Bid",, "T")</f>
        <v/>
      </c>
      <c r="I112" s="1" t="str">
        <f>RTD("cqg.rtd", ,"ContractData",C112, "Ask",, "T")</f>
        <v/>
      </c>
      <c r="J112" s="1" t="str">
        <f>IF(RTD("cqg.rtd", ,"ContractData",C112, "T_Settlement",, "T")="",RTD("cqg.rtd", ,"ContractData",C112, "LastTrade",, "T"),RTD("cqg.rtd", ,"ContractData",C112, "T_Settlement",, "T"))</f>
        <v/>
      </c>
      <c r="K112" s="1">
        <f>RTD("cqg.rtd", ,"ContractData",C112, "Y_Settlement",, "T")</f>
        <v>54.96</v>
      </c>
      <c r="L112" s="1" t="str">
        <f t="shared" si="15"/>
        <v/>
      </c>
      <c r="N112" s="1" t="str">
        <f t="shared" si="18"/>
        <v>35</v>
      </c>
      <c r="O112" s="1" t="str">
        <f t="shared" si="19"/>
        <v>CLEM35</v>
      </c>
      <c r="P112" s="1" t="str">
        <f t="shared" si="16"/>
        <v/>
      </c>
      <c r="Q112" s="3"/>
    </row>
    <row r="113" spans="1:17" x14ac:dyDescent="0.3">
      <c r="A113">
        <f t="shared" si="17"/>
        <v>111</v>
      </c>
      <c r="B113" t="str">
        <f t="shared" si="13"/>
        <v>CLE?111</v>
      </c>
      <c r="C113" t="str">
        <f>RTD("cqg.rtd", ,"ContractData",B113, "Symbol",, "T")</f>
        <v>CLEN35</v>
      </c>
      <c r="D113" t="str">
        <f t="shared" si="14"/>
        <v>35</v>
      </c>
      <c r="E113" t="str">
        <f>RTD("cqg.rtd", ,"ContractData",B113, "ContractMonth",, "T")</f>
        <v>JUL</v>
      </c>
      <c r="F113" s="1" t="str">
        <f>RTD("cqg.rtd", ,"ContractData",C113, "LastTrade",, "T")</f>
        <v/>
      </c>
      <c r="G113" s="1" t="str">
        <f>RTD("cqg.rtd", ,"ContractData",C113, "NetLastTrade",, "T")</f>
        <v/>
      </c>
      <c r="H113" s="1">
        <f>RTD("cqg.rtd", ,"ContractData",C113, "Bid",, "T")</f>
        <v>54.800000000000004</v>
      </c>
      <c r="I113" s="1" t="str">
        <f>RTD("cqg.rtd", ,"ContractData",C113, "Ask",, "T")</f>
        <v/>
      </c>
      <c r="J113" s="1" t="str">
        <f>IF(RTD("cqg.rtd", ,"ContractData",C113, "T_Settlement",, "T")="",RTD("cqg.rtd", ,"ContractData",C113, "LastTrade",, "T"),RTD("cqg.rtd", ,"ContractData",C113, "T_Settlement",, "T"))</f>
        <v/>
      </c>
      <c r="K113" s="1">
        <f>RTD("cqg.rtd", ,"ContractData",C113, "Y_Settlement",, "T")</f>
        <v>54.800000000000004</v>
      </c>
      <c r="L113" s="1" t="str">
        <f t="shared" si="15"/>
        <v/>
      </c>
      <c r="N113" s="1" t="str">
        <f t="shared" si="18"/>
        <v>35</v>
      </c>
      <c r="O113" s="1" t="str">
        <f t="shared" si="19"/>
        <v>CLEN35</v>
      </c>
      <c r="P113" s="1" t="str">
        <f t="shared" si="16"/>
        <v/>
      </c>
      <c r="Q113" s="3"/>
    </row>
    <row r="114" spans="1:17" x14ac:dyDescent="0.3">
      <c r="A114">
        <f t="shared" si="17"/>
        <v>112</v>
      </c>
      <c r="B114" t="str">
        <f t="shared" si="13"/>
        <v>CLE?112</v>
      </c>
      <c r="C114" t="str">
        <f>RTD("cqg.rtd", ,"ContractData",B114, "Symbol",, "T")</f>
        <v>CLEQ35</v>
      </c>
      <c r="D114" t="str">
        <f t="shared" si="14"/>
        <v>35</v>
      </c>
      <c r="E114" t="str">
        <f>RTD("cqg.rtd", ,"ContractData",B114, "ContractMonth",, "T")</f>
        <v>AUG</v>
      </c>
      <c r="F114" s="1" t="str">
        <f>RTD("cqg.rtd", ,"ContractData",C114, "LastTrade",, "T")</f>
        <v/>
      </c>
      <c r="G114" s="1" t="str">
        <f>RTD("cqg.rtd", ,"ContractData",C114, "NetLastTrade",, "T")</f>
        <v/>
      </c>
      <c r="H114" s="1">
        <f>RTD("cqg.rtd", ,"ContractData",C114, "Bid",, "T")</f>
        <v>53.800000000000004</v>
      </c>
      <c r="I114" s="1" t="str">
        <f>RTD("cqg.rtd", ,"ContractData",C114, "Ask",, "T")</f>
        <v/>
      </c>
      <c r="J114" s="1" t="str">
        <f>IF(RTD("cqg.rtd", ,"ContractData",C114, "T_Settlement",, "T")="",RTD("cqg.rtd", ,"ContractData",C114, "LastTrade",, "T"),RTD("cqg.rtd", ,"ContractData",C114, "T_Settlement",, "T"))</f>
        <v/>
      </c>
      <c r="K114" s="1">
        <f>RTD("cqg.rtd", ,"ContractData",C114, "Y_Settlement",, "T")</f>
        <v>54.620000000000005</v>
      </c>
      <c r="L114" s="1" t="str">
        <f t="shared" si="15"/>
        <v/>
      </c>
      <c r="N114" s="1" t="str">
        <f t="shared" si="18"/>
        <v>35</v>
      </c>
      <c r="O114" s="1" t="str">
        <f t="shared" si="19"/>
        <v>CLEQ35</v>
      </c>
      <c r="P114" s="1" t="str">
        <f t="shared" si="16"/>
        <v/>
      </c>
      <c r="Q114" s="3"/>
    </row>
    <row r="115" spans="1:17" x14ac:dyDescent="0.3">
      <c r="A115">
        <f t="shared" si="17"/>
        <v>113</v>
      </c>
      <c r="B115" t="str">
        <f t="shared" si="13"/>
        <v>CLE?113</v>
      </c>
      <c r="C115" t="str">
        <f>RTD("cqg.rtd", ,"ContractData",B115, "Symbol",, "T")</f>
        <v>CLEU35</v>
      </c>
      <c r="D115" t="str">
        <f t="shared" si="14"/>
        <v>35</v>
      </c>
      <c r="E115" t="str">
        <f>RTD("cqg.rtd", ,"ContractData",B115, "ContractMonth",, "T")</f>
        <v>SEP</v>
      </c>
      <c r="F115" s="1" t="str">
        <f>RTD("cqg.rtd", ,"ContractData",C115, "LastTrade",, "T")</f>
        <v/>
      </c>
      <c r="G115" s="1" t="str">
        <f>RTD("cqg.rtd", ,"ContractData",C115, "NetLastTrade",, "T")</f>
        <v/>
      </c>
      <c r="H115" s="1" t="str">
        <f>RTD("cqg.rtd", ,"ContractData",C115, "Bid",, "T")</f>
        <v/>
      </c>
      <c r="I115" s="1" t="str">
        <f>RTD("cqg.rtd", ,"ContractData",C115, "Ask",, "T")</f>
        <v/>
      </c>
      <c r="J115" s="1" t="str">
        <f>IF(RTD("cqg.rtd", ,"ContractData",C115, "T_Settlement",, "T")="",RTD("cqg.rtd", ,"ContractData",C115, "LastTrade",, "T"),RTD("cqg.rtd", ,"ContractData",C115, "T_Settlement",, "T"))</f>
        <v/>
      </c>
      <c r="K115" s="1">
        <f>RTD("cqg.rtd", ,"ContractData",C115, "Y_Settlement",, "T")</f>
        <v>54.47</v>
      </c>
      <c r="L115" s="1" t="str">
        <f t="shared" si="15"/>
        <v/>
      </c>
      <c r="N115" s="1" t="str">
        <f t="shared" si="18"/>
        <v>35</v>
      </c>
      <c r="O115" s="1" t="str">
        <f t="shared" si="19"/>
        <v>CLEU35</v>
      </c>
      <c r="P115" s="1" t="str">
        <f t="shared" si="16"/>
        <v/>
      </c>
      <c r="Q115" s="3"/>
    </row>
    <row r="116" spans="1:17" x14ac:dyDescent="0.3">
      <c r="A116">
        <f t="shared" si="17"/>
        <v>114</v>
      </c>
      <c r="B116" t="str">
        <f t="shared" si="13"/>
        <v>CLE?114</v>
      </c>
      <c r="C116" t="str">
        <f>RTD("cqg.rtd", ,"ContractData",B116, "Symbol",, "T")</f>
        <v>CLEV35</v>
      </c>
      <c r="D116" t="str">
        <f t="shared" si="14"/>
        <v>35</v>
      </c>
      <c r="E116" t="str">
        <f>RTD("cqg.rtd", ,"ContractData",B116, "ContractMonth",, "T")</f>
        <v>OCT</v>
      </c>
      <c r="F116" s="1" t="str">
        <f>RTD("cqg.rtd", ,"ContractData",C116, "LastTrade",, "T")</f>
        <v/>
      </c>
      <c r="G116" s="1" t="str">
        <f>RTD("cqg.rtd", ,"ContractData",C116, "NetLastTrade",, "T")</f>
        <v/>
      </c>
      <c r="H116" s="1" t="str">
        <f>RTD("cqg.rtd", ,"ContractData",C116, "Bid",, "T")</f>
        <v/>
      </c>
      <c r="I116" s="1" t="str">
        <f>RTD("cqg.rtd", ,"ContractData",C116, "Ask",, "T")</f>
        <v/>
      </c>
      <c r="J116" s="1" t="str">
        <f>IF(RTD("cqg.rtd", ,"ContractData",C116, "T_Settlement",, "T")="",RTD("cqg.rtd", ,"ContractData",C116, "LastTrade",, "T"),RTD("cqg.rtd", ,"ContractData",C116, "T_Settlement",, "T"))</f>
        <v/>
      </c>
      <c r="K116" s="1">
        <f>RTD("cqg.rtd", ,"ContractData",C116, "Y_Settlement",, "T")</f>
        <v>54.33</v>
      </c>
      <c r="L116" s="1" t="str">
        <f t="shared" si="15"/>
        <v/>
      </c>
      <c r="N116" s="1" t="str">
        <f t="shared" si="18"/>
        <v>35</v>
      </c>
      <c r="O116" s="1" t="str">
        <f t="shared" si="19"/>
        <v>CLEV35</v>
      </c>
      <c r="P116" s="1" t="str">
        <f t="shared" si="16"/>
        <v/>
      </c>
      <c r="Q116" s="3"/>
    </row>
    <row r="117" spans="1:17" x14ac:dyDescent="0.3">
      <c r="A117">
        <f t="shared" si="17"/>
        <v>115</v>
      </c>
      <c r="B117" t="str">
        <f t="shared" si="13"/>
        <v>CLE?115</v>
      </c>
      <c r="C117" t="str">
        <f>RTD("cqg.rtd", ,"ContractData",B117, "Symbol",, "T")</f>
        <v>CLEX35</v>
      </c>
      <c r="D117" t="str">
        <f t="shared" si="14"/>
        <v>35</v>
      </c>
      <c r="E117" t="str">
        <f>RTD("cqg.rtd", ,"ContractData",B117, "ContractMonth",, "T")</f>
        <v>NOV</v>
      </c>
      <c r="F117" s="1" t="str">
        <f>RTD("cqg.rtd", ,"ContractData",C117, "LastTrade",, "T")</f>
        <v/>
      </c>
      <c r="G117" s="1" t="str">
        <f>RTD("cqg.rtd", ,"ContractData",C117, "NetLastTrade",, "T")</f>
        <v/>
      </c>
      <c r="H117" s="1" t="str">
        <f>RTD("cqg.rtd", ,"ContractData",C117, "Bid",, "T")</f>
        <v/>
      </c>
      <c r="I117" s="1" t="str">
        <f>RTD("cqg.rtd", ,"ContractData",C117, "Ask",, "T")</f>
        <v/>
      </c>
      <c r="J117" s="1" t="str">
        <f>IF(RTD("cqg.rtd", ,"ContractData",C117, "T_Settlement",, "T")="",RTD("cqg.rtd", ,"ContractData",C117, "LastTrade",, "T"),RTD("cqg.rtd", ,"ContractData",C117, "T_Settlement",, "T"))</f>
        <v/>
      </c>
      <c r="K117" s="1">
        <f>RTD("cqg.rtd", ,"ContractData",C117, "Y_Settlement",, "T")</f>
        <v>54.22</v>
      </c>
      <c r="L117" s="1" t="str">
        <f t="shared" si="15"/>
        <v/>
      </c>
      <c r="N117" s="1" t="str">
        <f t="shared" si="18"/>
        <v>35</v>
      </c>
      <c r="O117" s="1" t="str">
        <f t="shared" si="19"/>
        <v>CLEX35</v>
      </c>
      <c r="P117" s="1" t="str">
        <f t="shared" si="16"/>
        <v/>
      </c>
      <c r="Q117" s="3"/>
    </row>
    <row r="118" spans="1:17" x14ac:dyDescent="0.3">
      <c r="A118">
        <f t="shared" si="17"/>
        <v>116</v>
      </c>
      <c r="B118" t="str">
        <f t="shared" si="13"/>
        <v>CLE?116</v>
      </c>
      <c r="C118" t="str">
        <f>RTD("cqg.rtd", ,"ContractData",B118, "Symbol",, "T")</f>
        <v>CLEZ35</v>
      </c>
      <c r="D118" t="str">
        <f t="shared" si="14"/>
        <v>35</v>
      </c>
      <c r="E118" t="str">
        <f>RTD("cqg.rtd", ,"ContractData",B118, "ContractMonth",, "T")</f>
        <v>DEC</v>
      </c>
      <c r="F118" s="1">
        <f>RTD("cqg.rtd", ,"ContractData",C118, "LastTrade",, "T")</f>
        <v>54.65</v>
      </c>
      <c r="G118" s="1" t="str">
        <f>RTD("cqg.rtd", ,"ContractData",C118, "NetLastTrade",, "T")</f>
        <v/>
      </c>
      <c r="H118" s="1">
        <f>RTD("cqg.rtd", ,"ContractData",C118, "Bid",, "T")</f>
        <v>55.050000000000004</v>
      </c>
      <c r="I118" s="1" t="str">
        <f>RTD("cqg.rtd", ,"ContractData",C118, "Ask",, "T")</f>
        <v/>
      </c>
      <c r="J118" s="1">
        <f>IF(RTD("cqg.rtd", ,"ContractData",C118, "T_Settlement",, "T")="",RTD("cqg.rtd", ,"ContractData",C118, "LastTrade",, "T"),RTD("cqg.rtd", ,"ContractData",C118, "T_Settlement",, "T"))</f>
        <v>54.65</v>
      </c>
      <c r="K118" s="1">
        <f>RTD("cqg.rtd", ,"ContractData",C118, "Y_Settlement",, "T")</f>
        <v>54.03</v>
      </c>
      <c r="L118" s="1">
        <f t="shared" si="15"/>
        <v>0.61999999999999744</v>
      </c>
      <c r="N118" s="1" t="str">
        <f t="shared" si="18"/>
        <v>35</v>
      </c>
      <c r="O118" s="1" t="str">
        <f t="shared" si="19"/>
        <v>CLEZ35</v>
      </c>
      <c r="P118" s="1">
        <f t="shared" si="16"/>
        <v>0.62</v>
      </c>
      <c r="Q118" s="3"/>
    </row>
    <row r="119" spans="1:17" x14ac:dyDescent="0.3">
      <c r="A119">
        <f t="shared" si="17"/>
        <v>117</v>
      </c>
      <c r="B119" t="str">
        <f t="shared" si="13"/>
        <v>CLE?117</v>
      </c>
      <c r="C119" t="str">
        <f>RTD("cqg.rtd", ,"ContractData",B119, "Symbol",, "T")</f>
        <v>CLEF36</v>
      </c>
      <c r="D119" t="str">
        <f t="shared" si="14"/>
        <v>36</v>
      </c>
      <c r="E119" t="str">
        <f>RTD("cqg.rtd", ,"ContractData",B119, "ContractMonth",, "T")</f>
        <v>JAN</v>
      </c>
      <c r="F119" s="1" t="str">
        <f>RTD("cqg.rtd", ,"ContractData",C119, "LastTrade",, "T")</f>
        <v/>
      </c>
      <c r="G119" s="1" t="str">
        <f>RTD("cqg.rtd", ,"ContractData",C119, "NetLastTrade",, "T")</f>
        <v/>
      </c>
      <c r="H119" s="1" t="str">
        <f>RTD("cqg.rtd", ,"ContractData",C119, "Bid",, "T")</f>
        <v/>
      </c>
      <c r="I119" s="1" t="str">
        <f>RTD("cqg.rtd", ,"ContractData",C119, "Ask",, "T")</f>
        <v/>
      </c>
      <c r="J119" s="1" t="str">
        <f>IF(RTD("cqg.rtd", ,"ContractData",C119, "T_Settlement",, "T")="",RTD("cqg.rtd", ,"ContractData",C119, "LastTrade",, "T"),RTD("cqg.rtd", ,"ContractData",C119, "T_Settlement",, "T"))</f>
        <v/>
      </c>
      <c r="K119" s="1">
        <f>RTD("cqg.rtd", ,"ContractData",C119, "Y_Settlement",, "T")</f>
        <v>53.89</v>
      </c>
      <c r="L119" s="1" t="str">
        <f t="shared" si="15"/>
        <v/>
      </c>
      <c r="N119" s="1" t="str">
        <f t="shared" si="18"/>
        <v>36</v>
      </c>
      <c r="O119" s="1" t="str">
        <f t="shared" si="19"/>
        <v>CLEF36</v>
      </c>
      <c r="P119" s="1" t="str">
        <f t="shared" si="16"/>
        <v/>
      </c>
      <c r="Q119" s="3"/>
    </row>
    <row r="120" spans="1:17" x14ac:dyDescent="0.3">
      <c r="A120">
        <f t="shared" si="17"/>
        <v>118</v>
      </c>
      <c r="B120" t="str">
        <f t="shared" si="13"/>
        <v>CLE?118</v>
      </c>
      <c r="C120" t="str">
        <f>RTD("cqg.rtd", ,"ContractData",B120, "Symbol",, "T")</f>
        <v>CLEG36</v>
      </c>
      <c r="D120" t="str">
        <f t="shared" si="14"/>
        <v>36</v>
      </c>
      <c r="E120" t="str">
        <f>RTD("cqg.rtd", ,"ContractData",B120, "ContractMonth",, "T")</f>
        <v>FEB</v>
      </c>
      <c r="F120" s="1" t="str">
        <f>RTD("cqg.rtd", ,"ContractData",C120, "LastTrade",, "T")</f>
        <v/>
      </c>
      <c r="G120" s="1" t="str">
        <f>RTD("cqg.rtd", ,"ContractData",C120, "NetLastTrade",, "T")</f>
        <v/>
      </c>
      <c r="H120" s="1" t="str">
        <f>RTD("cqg.rtd", ,"ContractData",C120, "Bid",, "T")</f>
        <v/>
      </c>
      <c r="I120" s="1" t="str">
        <f>RTD("cqg.rtd", ,"ContractData",C120, "Ask",, "T")</f>
        <v/>
      </c>
      <c r="J120" s="1" t="str">
        <f>IF(RTD("cqg.rtd", ,"ContractData",C120, "T_Settlement",, "T")="",RTD("cqg.rtd", ,"ContractData",C120, "LastTrade",, "T"),RTD("cqg.rtd", ,"ContractData",C120, "T_Settlement",, "T"))</f>
        <v/>
      </c>
      <c r="K120" s="1">
        <f>RTD("cqg.rtd", ,"ContractData",C120, "Y_Settlement",, "T")</f>
        <v>53.72</v>
      </c>
      <c r="L120" s="1" t="str">
        <f t="shared" si="15"/>
        <v/>
      </c>
      <c r="N120" s="1" t="str">
        <f t="shared" si="18"/>
        <v>36</v>
      </c>
      <c r="O120" s="1" t="str">
        <f t="shared" si="19"/>
        <v>CLEG36</v>
      </c>
      <c r="P120" s="1" t="str">
        <f t="shared" si="16"/>
        <v/>
      </c>
      <c r="Q120" s="3"/>
    </row>
    <row r="121" spans="1:17" x14ac:dyDescent="0.3">
      <c r="A121">
        <f t="shared" si="17"/>
        <v>119</v>
      </c>
      <c r="B121" t="str">
        <f t="shared" si="13"/>
        <v>CLE?119</v>
      </c>
      <c r="C121" t="str">
        <f>RTD("cqg.rtd", ,"ContractData",B121, "Symbol",, "T")</f>
        <v>CLEH36</v>
      </c>
      <c r="D121" t="str">
        <f t="shared" si="14"/>
        <v>36</v>
      </c>
      <c r="E121" t="str">
        <f>RTD("cqg.rtd", ,"ContractData",B121, "ContractMonth",, "T")</f>
        <v>MAR</v>
      </c>
      <c r="F121" s="1" t="str">
        <f>RTD("cqg.rtd", ,"ContractData",C121, "LastTrade",, "T")</f>
        <v/>
      </c>
      <c r="G121" s="1" t="str">
        <f>RTD("cqg.rtd", ,"ContractData",C121, "NetLastTrade",, "T")</f>
        <v/>
      </c>
      <c r="H121" s="1" t="str">
        <f>RTD("cqg.rtd", ,"ContractData",C121, "Bid",, "T")</f>
        <v/>
      </c>
      <c r="I121" s="1" t="str">
        <f>RTD("cqg.rtd", ,"ContractData",C121, "Ask",, "T")</f>
        <v/>
      </c>
      <c r="J121" s="1" t="str">
        <f>IF(RTD("cqg.rtd", ,"ContractData",C121, "T_Settlement",, "T")="",RTD("cqg.rtd", ,"ContractData",C121, "LastTrade",, "T"),RTD("cqg.rtd", ,"ContractData",C121, "T_Settlement",, "T"))</f>
        <v/>
      </c>
      <c r="K121" s="1">
        <f>RTD("cqg.rtd", ,"ContractData",C121, "Y_Settlement",, "T")</f>
        <v>53.56</v>
      </c>
      <c r="L121" s="1" t="str">
        <f t="shared" si="15"/>
        <v/>
      </c>
      <c r="N121" s="1" t="str">
        <f t="shared" si="18"/>
        <v>36</v>
      </c>
      <c r="O121" s="1" t="str">
        <f t="shared" si="19"/>
        <v>CLEH36</v>
      </c>
      <c r="P121" s="1" t="str">
        <f t="shared" si="16"/>
        <v/>
      </c>
      <c r="Q121" s="3"/>
    </row>
    <row r="122" spans="1:17" x14ac:dyDescent="0.3">
      <c r="A122">
        <f t="shared" si="17"/>
        <v>120</v>
      </c>
      <c r="B122" t="str">
        <f t="shared" si="13"/>
        <v>CLE?120</v>
      </c>
      <c r="C122" t="str">
        <f>RTD("cqg.rtd", ,"ContractData",B122, "Symbol",, "T")</f>
        <v>CLEJ36</v>
      </c>
      <c r="D122" t="str">
        <f t="shared" si="14"/>
        <v>36</v>
      </c>
      <c r="E122" t="str">
        <f>RTD("cqg.rtd", ,"ContractData",B122, "ContractMonth",, "T")</f>
        <v>APR</v>
      </c>
      <c r="F122" s="1" t="str">
        <f>RTD("cqg.rtd", ,"ContractData",C122, "LastTrade",, "T")</f>
        <v/>
      </c>
      <c r="G122" s="1" t="str">
        <f>RTD("cqg.rtd", ,"ContractData",C122, "NetLastTrade",, "T")</f>
        <v/>
      </c>
      <c r="H122" s="1" t="str">
        <f>RTD("cqg.rtd", ,"ContractData",C122, "Bid",, "T")</f>
        <v/>
      </c>
      <c r="I122" s="1" t="str">
        <f>RTD("cqg.rtd", ,"ContractData",C122, "Ask",, "T")</f>
        <v/>
      </c>
      <c r="J122" s="1" t="str">
        <f>IF(RTD("cqg.rtd", ,"ContractData",C122, "T_Settlement",, "T")="",RTD("cqg.rtd", ,"ContractData",C122, "LastTrade",, "T"),RTD("cqg.rtd", ,"ContractData",C122, "T_Settlement",, "T"))</f>
        <v/>
      </c>
      <c r="K122" s="1">
        <f>RTD("cqg.rtd", ,"ContractData",C122, "Y_Settlement",, "T")</f>
        <v>53.45</v>
      </c>
      <c r="L122" s="1" t="str">
        <f t="shared" si="15"/>
        <v/>
      </c>
      <c r="N122" s="1" t="str">
        <f t="shared" si="18"/>
        <v>36</v>
      </c>
      <c r="O122" s="1" t="str">
        <f t="shared" si="19"/>
        <v>CLEJ36</v>
      </c>
      <c r="P122" s="1" t="str">
        <f t="shared" si="16"/>
        <v/>
      </c>
      <c r="Q122" s="3"/>
    </row>
    <row r="123" spans="1:17" x14ac:dyDescent="0.3">
      <c r="A123">
        <f t="shared" si="17"/>
        <v>121</v>
      </c>
      <c r="B123" t="str">
        <f t="shared" si="13"/>
        <v>CLE?121</v>
      </c>
      <c r="C123" t="str">
        <f>RTD("cqg.rtd", ,"ContractData",B123, "Symbol",, "T")</f>
        <v>CLEK36</v>
      </c>
      <c r="D123" t="str">
        <f t="shared" si="14"/>
        <v>36</v>
      </c>
      <c r="E123" t="str">
        <f>RTD("cqg.rtd", ,"ContractData",B123, "ContractMonth",, "T")</f>
        <v>MAY</v>
      </c>
      <c r="F123" s="1" t="str">
        <f>RTD("cqg.rtd", ,"ContractData",C123, "LastTrade",, "T")</f>
        <v/>
      </c>
      <c r="G123" s="1" t="str">
        <f>RTD("cqg.rtd", ,"ContractData",C123, "NetLastTrade",, "T")</f>
        <v/>
      </c>
      <c r="H123" s="1" t="str">
        <f>RTD("cqg.rtd", ,"ContractData",C123, "Bid",, "T")</f>
        <v/>
      </c>
      <c r="I123" s="1" t="str">
        <f>RTD("cqg.rtd", ,"ContractData",C123, "Ask",, "T")</f>
        <v/>
      </c>
      <c r="J123" s="1" t="str">
        <f>IF(RTD("cqg.rtd", ,"ContractData",C123, "T_Settlement",, "T")="",RTD("cqg.rtd", ,"ContractData",C123, "LastTrade",, "T"),RTD("cqg.rtd", ,"ContractData",C123, "T_Settlement",, "T"))</f>
        <v/>
      </c>
      <c r="K123" s="1">
        <f>RTD("cqg.rtd", ,"ContractData",C123, "Y_Settlement",, "T")</f>
        <v>53.300000000000004</v>
      </c>
      <c r="L123" s="1" t="str">
        <f t="shared" si="15"/>
        <v/>
      </c>
      <c r="N123" s="1" t="str">
        <f t="shared" si="18"/>
        <v>36</v>
      </c>
      <c r="O123" s="1" t="str">
        <f t="shared" si="19"/>
        <v>CLEK36</v>
      </c>
      <c r="P123" s="1" t="str">
        <f t="shared" si="16"/>
        <v/>
      </c>
      <c r="Q123" s="3"/>
    </row>
    <row r="124" spans="1:17" x14ac:dyDescent="0.3">
      <c r="A124">
        <f t="shared" si="17"/>
        <v>122</v>
      </c>
      <c r="B124" t="str">
        <f t="shared" si="13"/>
        <v>CLE?122</v>
      </c>
      <c r="C124" t="str">
        <f>RTD("cqg.rtd", ,"ContractData",B124, "Symbol",, "T")</f>
        <v>CLEM36</v>
      </c>
      <c r="D124" t="str">
        <f t="shared" si="14"/>
        <v>36</v>
      </c>
      <c r="E124" t="str">
        <f>RTD("cqg.rtd", ,"ContractData",B124, "ContractMonth",, "T")</f>
        <v>JUN</v>
      </c>
      <c r="F124" s="1" t="str">
        <f>RTD("cqg.rtd", ,"ContractData",C124, "LastTrade",, "T")</f>
        <v/>
      </c>
      <c r="G124" s="1" t="str">
        <f>RTD("cqg.rtd", ,"ContractData",C124, "NetLastTrade",, "T")</f>
        <v/>
      </c>
      <c r="H124" s="1" t="str">
        <f>RTD("cqg.rtd", ,"ContractData",C124, "Bid",, "T")</f>
        <v/>
      </c>
      <c r="I124" s="1" t="str">
        <f>RTD("cqg.rtd", ,"ContractData",C124, "Ask",, "T")</f>
        <v/>
      </c>
      <c r="J124" s="1" t="str">
        <f>IF(RTD("cqg.rtd", ,"ContractData",C124, "T_Settlement",, "T")="",RTD("cqg.rtd", ,"ContractData",C124, "LastTrade",, "T"),RTD("cqg.rtd", ,"ContractData",C124, "T_Settlement",, "T"))</f>
        <v/>
      </c>
      <c r="K124" s="1">
        <f>RTD("cqg.rtd", ,"ContractData",C124, "Y_Settlement",, "T")</f>
        <v>53.1</v>
      </c>
      <c r="L124" s="1" t="str">
        <f t="shared" si="15"/>
        <v/>
      </c>
      <c r="N124" s="1" t="str">
        <f t="shared" si="18"/>
        <v>36</v>
      </c>
      <c r="O124" s="1" t="str">
        <f t="shared" si="19"/>
        <v>CLEM36</v>
      </c>
      <c r="P124" s="1" t="str">
        <f t="shared" si="16"/>
        <v/>
      </c>
      <c r="Q124" s="3"/>
    </row>
    <row r="125" spans="1:17" x14ac:dyDescent="0.3">
      <c r="A125">
        <f t="shared" si="17"/>
        <v>123</v>
      </c>
      <c r="B125" t="str">
        <f t="shared" si="13"/>
        <v>CLE?123</v>
      </c>
      <c r="C125" t="str">
        <f>RTD("cqg.rtd", ,"ContractData",B125, "Symbol",, "T")</f>
        <v>CLEN36</v>
      </c>
      <c r="D125" t="str">
        <f t="shared" si="14"/>
        <v>36</v>
      </c>
      <c r="E125" t="str">
        <f>RTD("cqg.rtd", ,"ContractData",B125, "ContractMonth",, "T")</f>
        <v>JUL</v>
      </c>
      <c r="F125" s="1" t="str">
        <f>RTD("cqg.rtd", ,"ContractData",C125, "LastTrade",, "T")</f>
        <v/>
      </c>
      <c r="G125" s="1" t="str">
        <f>RTD("cqg.rtd", ,"ContractData",C125, "NetLastTrade",, "T")</f>
        <v/>
      </c>
      <c r="H125" s="1" t="str">
        <f>RTD("cqg.rtd", ,"ContractData",C125, "Bid",, "T")</f>
        <v/>
      </c>
      <c r="I125" s="1" t="str">
        <f>RTD("cqg.rtd", ,"ContractData",C125, "Ask",, "T")</f>
        <v/>
      </c>
      <c r="J125" s="1" t="str">
        <f>IF(RTD("cqg.rtd", ,"ContractData",C125, "T_Settlement",, "T")="",RTD("cqg.rtd", ,"ContractData",C125, "LastTrade",, "T"),RTD("cqg.rtd", ,"ContractData",C125, "T_Settlement",, "T"))</f>
        <v/>
      </c>
      <c r="K125" s="1">
        <f>RTD("cqg.rtd", ,"ContractData",C125, "Y_Settlement",, "T")</f>
        <v>52.910000000000004</v>
      </c>
      <c r="L125" s="1" t="str">
        <f t="shared" si="15"/>
        <v/>
      </c>
      <c r="N125" s="1" t="str">
        <f t="shared" si="18"/>
        <v>36</v>
      </c>
      <c r="O125" s="1" t="str">
        <f t="shared" si="19"/>
        <v>CLEN36</v>
      </c>
      <c r="P125" s="1" t="str">
        <f t="shared" si="16"/>
        <v/>
      </c>
      <c r="Q125" s="3"/>
    </row>
    <row r="126" spans="1:17" x14ac:dyDescent="0.3">
      <c r="A126">
        <f t="shared" si="17"/>
        <v>124</v>
      </c>
      <c r="B126" t="str">
        <f t="shared" si="13"/>
        <v>CLE?124</v>
      </c>
      <c r="C126" t="str">
        <f>RTD("cqg.rtd", ,"ContractData",B126, "Symbol",, "T")</f>
        <v>CLEQ36</v>
      </c>
      <c r="D126" t="str">
        <f t="shared" si="14"/>
        <v>36</v>
      </c>
      <c r="E126" t="str">
        <f>RTD("cqg.rtd", ,"ContractData",B126, "ContractMonth",, "T")</f>
        <v>AUG</v>
      </c>
      <c r="F126" s="1" t="str">
        <f>RTD("cqg.rtd", ,"ContractData",C126, "LastTrade",, "T")</f>
        <v/>
      </c>
      <c r="G126" s="1" t="str">
        <f>RTD("cqg.rtd", ,"ContractData",C126, "NetLastTrade",, "T")</f>
        <v/>
      </c>
      <c r="H126" s="1" t="str">
        <f>RTD("cqg.rtd", ,"ContractData",C126, "Bid",, "T")</f>
        <v/>
      </c>
      <c r="I126" s="1" t="str">
        <f>RTD("cqg.rtd", ,"ContractData",C126, "Ask",, "T")</f>
        <v/>
      </c>
      <c r="J126" s="1" t="str">
        <f>IF(RTD("cqg.rtd", ,"ContractData",C126, "T_Settlement",, "T")="",RTD("cqg.rtd", ,"ContractData",C126, "LastTrade",, "T"),RTD("cqg.rtd", ,"ContractData",C126, "T_Settlement",, "T"))</f>
        <v/>
      </c>
      <c r="K126" s="1">
        <f>RTD("cqg.rtd", ,"ContractData",C126, "Y_Settlement",, "T")</f>
        <v>52.730000000000004</v>
      </c>
      <c r="L126" s="1" t="str">
        <f t="shared" si="15"/>
        <v/>
      </c>
      <c r="N126" s="1" t="str">
        <f t="shared" si="18"/>
        <v>36</v>
      </c>
      <c r="O126" s="1" t="str">
        <f t="shared" si="19"/>
        <v>CLEQ36</v>
      </c>
      <c r="P126" s="1" t="str">
        <f t="shared" si="16"/>
        <v/>
      </c>
      <c r="Q126" s="3"/>
    </row>
    <row r="127" spans="1:17" x14ac:dyDescent="0.3">
      <c r="A127">
        <f t="shared" si="17"/>
        <v>125</v>
      </c>
      <c r="B127" t="str">
        <f t="shared" si="13"/>
        <v>CLE?125</v>
      </c>
      <c r="C127" t="str">
        <f>RTD("cqg.rtd", ,"ContractData",B127, "Symbol",, "T")</f>
        <v>CLEU36</v>
      </c>
      <c r="D127" t="str">
        <f t="shared" si="14"/>
        <v>36</v>
      </c>
      <c r="E127" t="str">
        <f>RTD("cqg.rtd", ,"ContractData",B127, "ContractMonth",, "T")</f>
        <v>SEP</v>
      </c>
      <c r="F127" s="1" t="str">
        <f>RTD("cqg.rtd", ,"ContractData",C127, "LastTrade",, "T")</f>
        <v/>
      </c>
      <c r="G127" s="1" t="str">
        <f>RTD("cqg.rtd", ,"ContractData",C127, "NetLastTrade",, "T")</f>
        <v/>
      </c>
      <c r="H127" s="1" t="str">
        <f>RTD("cqg.rtd", ,"ContractData",C127, "Bid",, "T")</f>
        <v/>
      </c>
      <c r="I127" s="1" t="str">
        <f>RTD("cqg.rtd", ,"ContractData",C127, "Ask",, "T")</f>
        <v/>
      </c>
      <c r="J127" s="1" t="str">
        <f>IF(RTD("cqg.rtd", ,"ContractData",C127, "T_Settlement",, "T")="",RTD("cqg.rtd", ,"ContractData",C127, "LastTrade",, "T"),RTD("cqg.rtd", ,"ContractData",C127, "T_Settlement",, "T"))</f>
        <v/>
      </c>
      <c r="K127" s="1">
        <f>RTD("cqg.rtd", ,"ContractData",C127, "Y_Settlement",, "T")</f>
        <v>52.59</v>
      </c>
      <c r="L127" s="1" t="str">
        <f t="shared" si="15"/>
        <v/>
      </c>
      <c r="N127" s="1" t="str">
        <f t="shared" si="18"/>
        <v>36</v>
      </c>
      <c r="O127" s="1" t="str">
        <f t="shared" si="19"/>
        <v>CLEU36</v>
      </c>
      <c r="P127" s="1" t="str">
        <f t="shared" si="16"/>
        <v/>
      </c>
      <c r="Q127" s="3"/>
    </row>
    <row r="128" spans="1:17" x14ac:dyDescent="0.3">
      <c r="A128">
        <f t="shared" si="17"/>
        <v>126</v>
      </c>
      <c r="B128" t="str">
        <f t="shared" si="13"/>
        <v>CLE?126</v>
      </c>
      <c r="C128" t="str">
        <f>RTD("cqg.rtd", ,"ContractData",B128, "Symbol",, "T")</f>
        <v>CLEV36</v>
      </c>
      <c r="D128" t="str">
        <f t="shared" si="14"/>
        <v>36</v>
      </c>
      <c r="E128" t="str">
        <f>RTD("cqg.rtd", ,"ContractData",B128, "ContractMonth",, "T")</f>
        <v>OCT</v>
      </c>
      <c r="F128" s="1" t="str">
        <f>RTD("cqg.rtd", ,"ContractData",C128, "LastTrade",, "T")</f>
        <v/>
      </c>
      <c r="G128" s="1" t="str">
        <f>RTD("cqg.rtd", ,"ContractData",C128, "NetLastTrade",, "T")</f>
        <v/>
      </c>
      <c r="H128" s="1" t="str">
        <f>RTD("cqg.rtd", ,"ContractData",C128, "Bid",, "T")</f>
        <v/>
      </c>
      <c r="I128" s="1" t="str">
        <f>RTD("cqg.rtd", ,"ContractData",C128, "Ask",, "T")</f>
        <v/>
      </c>
      <c r="J128" s="1" t="str">
        <f>IF(RTD("cqg.rtd", ,"ContractData",C128, "T_Settlement",, "T")="",RTD("cqg.rtd", ,"ContractData",C128, "LastTrade",, "T"),RTD("cqg.rtd", ,"ContractData",C128, "T_Settlement",, "T"))</f>
        <v/>
      </c>
      <c r="K128" s="1">
        <f>RTD("cqg.rtd", ,"ContractData",C128, "Y_Settlement",, "T")</f>
        <v>52.46</v>
      </c>
      <c r="L128" s="1" t="str">
        <f t="shared" si="15"/>
        <v/>
      </c>
      <c r="N128" s="1" t="str">
        <f t="shared" si="18"/>
        <v>36</v>
      </c>
      <c r="O128" s="1" t="str">
        <f t="shared" si="19"/>
        <v>CLEV36</v>
      </c>
      <c r="P128" s="1" t="str">
        <f t="shared" si="16"/>
        <v/>
      </c>
      <c r="Q128" s="3"/>
    </row>
    <row r="129" spans="1:17" x14ac:dyDescent="0.3">
      <c r="A129">
        <f t="shared" si="17"/>
        <v>127</v>
      </c>
      <c r="B129" t="str">
        <f t="shared" si="13"/>
        <v>CLE?127</v>
      </c>
      <c r="C129" t="str">
        <f>RTD("cqg.rtd", ,"ContractData",B129, "Symbol",, "T")</f>
        <v>CLEX36</v>
      </c>
      <c r="D129" t="str">
        <f t="shared" si="14"/>
        <v>36</v>
      </c>
      <c r="E129" t="str">
        <f>RTD("cqg.rtd", ,"ContractData",B129, "ContractMonth",, "T")</f>
        <v>NOV</v>
      </c>
      <c r="F129" s="1" t="str">
        <f>RTD("cqg.rtd", ,"ContractData",C129, "LastTrade",, "T")</f>
        <v/>
      </c>
      <c r="G129" s="1" t="str">
        <f>RTD("cqg.rtd", ,"ContractData",C129, "NetLastTrade",, "T")</f>
        <v/>
      </c>
      <c r="H129" s="1" t="str">
        <f>RTD("cqg.rtd", ,"ContractData",C129, "Bid",, "T")</f>
        <v/>
      </c>
      <c r="I129" s="1" t="str">
        <f>RTD("cqg.rtd", ,"ContractData",C129, "Ask",, "T")</f>
        <v/>
      </c>
      <c r="J129" s="1" t="str">
        <f>IF(RTD("cqg.rtd", ,"ContractData",C129, "T_Settlement",, "T")="",RTD("cqg.rtd", ,"ContractData",C129, "LastTrade",, "T"),RTD("cqg.rtd", ,"ContractData",C129, "T_Settlement",, "T"))</f>
        <v/>
      </c>
      <c r="K129" s="1">
        <f>RTD("cqg.rtd", ,"ContractData",C129, "Y_Settlement",, "T")</f>
        <v>52.370000000000005</v>
      </c>
      <c r="L129" s="1" t="str">
        <f t="shared" si="15"/>
        <v/>
      </c>
      <c r="N129" s="1" t="str">
        <f t="shared" si="18"/>
        <v>36</v>
      </c>
      <c r="O129" s="1" t="str">
        <f t="shared" si="19"/>
        <v>CLEX36</v>
      </c>
      <c r="P129" s="1" t="str">
        <f t="shared" si="16"/>
        <v/>
      </c>
      <c r="Q129" s="3"/>
    </row>
    <row r="130" spans="1:17" x14ac:dyDescent="0.3">
      <c r="A130">
        <f t="shared" si="17"/>
        <v>128</v>
      </c>
      <c r="B130" t="str">
        <f t="shared" si="13"/>
        <v>CLE?128</v>
      </c>
      <c r="C130" t="str">
        <f>RTD("cqg.rtd", ,"ContractData",B130, "Symbol",, "T")</f>
        <v>CLEZ36</v>
      </c>
      <c r="D130" t="str">
        <f t="shared" si="14"/>
        <v>36</v>
      </c>
      <c r="E130" t="str">
        <f>RTD("cqg.rtd", ,"ContractData",B130, "ContractMonth",, "T")</f>
        <v>DEC</v>
      </c>
      <c r="F130" s="1" t="str">
        <f>RTD("cqg.rtd", ,"ContractData",C130, "LastTrade",, "T")</f>
        <v/>
      </c>
      <c r="G130" s="1" t="str">
        <f>RTD("cqg.rtd", ,"ContractData",C130, "NetLastTrade",, "T")</f>
        <v/>
      </c>
      <c r="H130" s="1">
        <f>RTD("cqg.rtd", ,"ContractData",C130, "Bid",, "T")</f>
        <v>52</v>
      </c>
      <c r="I130" s="1">
        <f>RTD("cqg.rtd", ,"ContractData",C130, "Ask",, "T")</f>
        <v>77.5</v>
      </c>
      <c r="J130" s="1" t="str">
        <f>IF(RTD("cqg.rtd", ,"ContractData",C130, "T_Settlement",, "T")="",RTD("cqg.rtd", ,"ContractData",C130, "LastTrade",, "T"),RTD("cqg.rtd", ,"ContractData",C130, "T_Settlement",, "T"))</f>
        <v/>
      </c>
      <c r="K130" s="1">
        <f>RTD("cqg.rtd", ,"ContractData",C130, "Y_Settlement",, "T")</f>
        <v>52.13</v>
      </c>
      <c r="L130" s="1" t="str">
        <f t="shared" si="15"/>
        <v/>
      </c>
      <c r="N130" s="1" t="str">
        <f t="shared" si="18"/>
        <v>36</v>
      </c>
      <c r="O130" s="1" t="str">
        <f t="shared" si="19"/>
        <v>CLEZ36</v>
      </c>
      <c r="P130" s="1" t="str">
        <f t="shared" si="16"/>
        <v/>
      </c>
      <c r="Q130" s="3"/>
    </row>
    <row r="131" spans="1:17" x14ac:dyDescent="0.3">
      <c r="A131">
        <f t="shared" ref="A131" si="20">A130+1</f>
        <v>129</v>
      </c>
      <c r="B131" t="str">
        <f t="shared" si="13"/>
        <v>CLE?129</v>
      </c>
      <c r="C131" t="str">
        <f>RTD("cqg.rtd", ,"ContractData",B131, "Symbol",, "T")</f>
        <v>CLEF37</v>
      </c>
      <c r="D131" t="str">
        <f t="shared" si="14"/>
        <v>37</v>
      </c>
      <c r="E131" t="str">
        <f>RTD("cqg.rtd", ,"ContractData",B131, "ContractMonth",, "T")</f>
        <v>JAN</v>
      </c>
      <c r="F131" s="1" t="str">
        <f>RTD("cqg.rtd", ,"ContractData",C131, "LastTrade",, "T")</f>
        <v/>
      </c>
      <c r="G131" s="1" t="str">
        <f>RTD("cqg.rtd", ,"ContractData",C131, "NetLastTrade",, "T")</f>
        <v/>
      </c>
      <c r="H131" s="1" t="str">
        <f>RTD("cqg.rtd", ,"ContractData",C131, "Bid",, "T")</f>
        <v/>
      </c>
      <c r="I131" s="1" t="str">
        <f>RTD("cqg.rtd", ,"ContractData",C131, "Ask",, "T")</f>
        <v/>
      </c>
      <c r="J131" s="1" t="str">
        <f>IF(RTD("cqg.rtd", ,"ContractData",C131, "T_Settlement",, "T")="",RTD("cqg.rtd", ,"ContractData",C131, "LastTrade",, "T"),RTD("cqg.rtd", ,"ContractData",C131, "T_Settlement",, "T"))</f>
        <v/>
      </c>
      <c r="K131" s="1">
        <f>RTD("cqg.rtd", ,"ContractData",C131, "Y_Settlement",, "T")</f>
        <v>52.06</v>
      </c>
      <c r="L131" s="1" t="str">
        <f t="shared" si="15"/>
        <v/>
      </c>
      <c r="N131" s="1" t="str">
        <f t="shared" si="18"/>
        <v>37</v>
      </c>
      <c r="O131" s="1" t="str">
        <f t="shared" si="19"/>
        <v>CLEF37</v>
      </c>
      <c r="P131" s="1" t="str">
        <f t="shared" si="16"/>
        <v/>
      </c>
      <c r="Q131" s="3"/>
    </row>
    <row r="132" spans="1:17" x14ac:dyDescent="0.3">
      <c r="A132">
        <f t="shared" ref="A132" si="21">A131+1</f>
        <v>130</v>
      </c>
      <c r="B132" t="str">
        <f t="shared" si="13"/>
        <v>CLE?130</v>
      </c>
      <c r="C132" t="str">
        <f>RTD("cqg.rtd", ,"ContractData",B132, "Symbol",, "T")</f>
        <v>CLEG37</v>
      </c>
      <c r="D132" t="str">
        <f t="shared" ref="D132" si="22">RIGHT(C132,2)</f>
        <v>37</v>
      </c>
      <c r="E132" t="str">
        <f>RTD("cqg.rtd", ,"ContractData",B132, "ContractMonth",, "T")</f>
        <v>FEB</v>
      </c>
      <c r="F132" s="1" t="str">
        <f>RTD("cqg.rtd", ,"ContractData",C132, "LastTrade",, "T")</f>
        <v/>
      </c>
      <c r="G132" s="1" t="str">
        <f>RTD("cqg.rtd", ,"ContractData",C132, "NetLastTrade",, "T")</f>
        <v/>
      </c>
      <c r="H132" s="1" t="str">
        <f>RTD("cqg.rtd", ,"ContractData",C132, "Bid",, "T")</f>
        <v/>
      </c>
      <c r="I132" s="1" t="e">
        <f>RTD("cqg.rtd", ,"ContractData",C132, "Ask",, "T")</f>
        <v>#N/A</v>
      </c>
      <c r="J132" s="1" t="str">
        <f>IF(RTD("cqg.rtd", ,"ContractData",C132, "T_Settlement",, "T")="",RTD("cqg.rtd", ,"ContractData",C132, "LastTrade",, "T"),RTD("cqg.rtd", ,"ContractData",C132, "T_Settlement",, "T"))</f>
        <v/>
      </c>
      <c r="K132" s="1">
        <f>RTD("cqg.rtd", ,"ContractData",C132, "Y_Settlement",, "T")</f>
        <v>52</v>
      </c>
      <c r="L132" s="1" t="str">
        <f t="shared" ref="L132" si="23">IFERROR(J132-K132,"")</f>
        <v/>
      </c>
      <c r="N132" s="1" t="str">
        <f t="shared" si="18"/>
        <v>37</v>
      </c>
      <c r="O132" s="1" t="str">
        <f t="shared" si="19"/>
        <v>CLEG37</v>
      </c>
      <c r="P132" s="1" t="str">
        <f t="shared" ref="P132" si="24">IFERROR(ROUND(L132,2),"")</f>
        <v/>
      </c>
      <c r="Q132" s="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11BFC-8593-40C5-AB8A-B309393E4F2F}">
  <dimension ref="A2:AB132"/>
  <sheetViews>
    <sheetView workbookViewId="0"/>
  </sheetViews>
  <sheetFormatPr defaultRowHeight="16.5" x14ac:dyDescent="0.3"/>
  <cols>
    <col min="1" max="1" width="5" customWidth="1"/>
    <col min="4" max="4" width="5.125" customWidth="1"/>
    <col min="6" max="12" width="9" style="1"/>
    <col min="13" max="13" width="2.625" customWidth="1"/>
    <col min="14" max="14" width="5.125" customWidth="1"/>
    <col min="16" max="16" width="6.5" customWidth="1"/>
    <col min="17" max="17" width="14.75" style="2" bestFit="1" customWidth="1"/>
    <col min="18" max="18" width="13.75" style="2" bestFit="1" customWidth="1"/>
    <col min="19" max="19" width="4.875" style="2" bestFit="1" customWidth="1"/>
    <col min="20" max="20" width="5.5" style="2" bestFit="1" customWidth="1"/>
    <col min="21" max="21" width="7.25" style="2" bestFit="1" customWidth="1"/>
    <col min="22" max="22" width="4.875" style="2" customWidth="1"/>
    <col min="23" max="23" width="4.875" style="2" bestFit="1" customWidth="1"/>
    <col min="24" max="24" width="6" style="2" bestFit="1" customWidth="1"/>
    <col min="25" max="25" width="7.375" style="2" bestFit="1" customWidth="1"/>
    <col min="27" max="28" width="9" style="1"/>
  </cols>
  <sheetData>
    <row r="2" spans="1:25" x14ac:dyDescent="0.3">
      <c r="D2" t="s">
        <v>0</v>
      </c>
      <c r="E2" t="s">
        <v>3</v>
      </c>
      <c r="F2" s="1" t="s">
        <v>4</v>
      </c>
      <c r="G2" s="1" t="s">
        <v>5</v>
      </c>
      <c r="H2" s="1" t="s">
        <v>8</v>
      </c>
      <c r="I2" s="1" t="s">
        <v>9</v>
      </c>
      <c r="J2" s="1" t="s">
        <v>6</v>
      </c>
      <c r="K2" s="1" t="s">
        <v>7</v>
      </c>
      <c r="L2" s="1" t="s">
        <v>2</v>
      </c>
      <c r="N2" t="s">
        <v>0</v>
      </c>
      <c r="O2" t="s">
        <v>1</v>
      </c>
      <c r="P2" t="s">
        <v>2</v>
      </c>
      <c r="S2" s="2" t="str" cm="1">
        <f t="array" ref="S2:T10">_xlfn.GROUPBY($N$2:$N$84,$P$2:$P$84,_xleta.MAX,3,0)</f>
        <v>Year</v>
      </c>
      <c r="T2" s="2" t="str">
        <v>NC</v>
      </c>
      <c r="U2" s="2" t="s">
        <v>1</v>
      </c>
      <c r="W2" s="2" t="str" cm="1">
        <f t="array" ref="W2:X10">_xlfn.GROUPBY($N$2:$N$84,$P$2:$P$84,_xleta.MIN,3,0)</f>
        <v>Year</v>
      </c>
      <c r="X2" s="2" t="str">
        <v>NC</v>
      </c>
      <c r="Y2" s="2" t="s">
        <v>1</v>
      </c>
    </row>
    <row r="3" spans="1:25" x14ac:dyDescent="0.3">
      <c r="A3">
        <v>1</v>
      </c>
      <c r="B3" t="str">
        <f>"QO?"&amp;A3</f>
        <v>QO?1</v>
      </c>
      <c r="C3" t="str">
        <f>RTD("cqg.rtd", ,"ContractData",B3, "Symbol",, "T")</f>
        <v>QOM26</v>
      </c>
      <c r="D3" t="str">
        <f>RIGHT(C3,2)</f>
        <v>26</v>
      </c>
      <c r="E3" t="str">
        <f>RTD("cqg.rtd", ,"ContractData",B3, "ContractMonth",, "T")</f>
        <v>JUN</v>
      </c>
      <c r="F3" s="1">
        <f>RTD("cqg.rtd", ,"ContractData",C3, "LastTrade",, "T")</f>
        <v>94.98</v>
      </c>
      <c r="G3" s="1">
        <f>RTD("cqg.rtd", ,"ContractData",C3, "NetLastTrade",, "T")</f>
        <v>4.6000000000000085</v>
      </c>
      <c r="H3" s="1">
        <f>RTD("cqg.rtd", ,"ContractData",C3, "Bid",, "T")</f>
        <v>94.960000000000008</v>
      </c>
      <c r="I3" s="1">
        <f>RTD("cqg.rtd", ,"ContractData",C3, "Ask",, "T")</f>
        <v>94.98</v>
      </c>
      <c r="J3" s="1">
        <f>IF(RTD("cqg.rtd", ,"ContractData",C3, "T_Settlement",, "T")="",RTD("cqg.rtd", ,"ContractData",C3, "LastTrade",, "T"),RTD("cqg.rtd", ,"ContractData",C3, "T_Settlement",, "T"))</f>
        <v>94.98</v>
      </c>
      <c r="K3" s="1">
        <f>RTD("cqg.rtd", ,"ContractData",C3, "Y_Settlement",, "T")</f>
        <v>90.38</v>
      </c>
      <c r="L3" s="1">
        <f>IFERROR(J3-K3,"")</f>
        <v>4.6000000000000085</v>
      </c>
      <c r="N3" s="1" t="str">
        <f t="shared" ref="N3:N34" si="0">D3</f>
        <v>26</v>
      </c>
      <c r="O3" s="1" t="str">
        <f t="shared" ref="O3:O34" si="1">C3</f>
        <v>QOM26</v>
      </c>
      <c r="P3" s="1">
        <f>IFERROR(ROUND(L3,2),"")</f>
        <v>4.5999999999999996</v>
      </c>
      <c r="Q3" s="3" t="str" cm="1">
        <f t="array" ref="Q3">_xlfn.IFS(E3="JAN","$O$3:$O$14",E3="FEB","$O$3:$O$13",E3="MAR","$O$3:$O$12",E3="APR","$O$3:$O$11",E3="MAY","$O$3:$O$10",E3="JUN","$O$3:$O$9",E3="JUL","$O$3:$O$8",E3="AUG","$O$3:$O$7",E3="SEP","$O$3:$O$6",E3="OCT","$O$3:$O$5",E3="NOV","$O$3:$O$4",E3="DEC","$O$3:$O$3")</f>
        <v>$O$3:$O$9</v>
      </c>
      <c r="R3" s="2" t="str" cm="1">
        <f t="array" ref="R3">_xlfn.IFS(E3="JAN","$P$3:$P$14",E3="FEB","$P$3:$P$13",E3="MAR","$P$3:$P$12",E3="APR","$P$3:$P$11",E3="MAY","$P$3:$P$10",E3="JUN","$P$3:$P$9",E3="JUL","$P$3:$P$8",E3="AUG","$P$3:$P$7",E3="SEP","$P$3:$P$6",E3="OCT","$P$3:$P$5",E3="NOV","$P$3:$P$4",E3="DEC","$P$3:$P$3")</f>
        <v>$P$3:$P$9</v>
      </c>
      <c r="S3" s="2" t="str">
        <v>26</v>
      </c>
      <c r="T3" s="2">
        <v>4.5999999999999996</v>
      </c>
      <c r="U3" s="2" t="str" cm="1">
        <f t="array" aca="1" ref="U3" ca="1">IFERROR(_xlfn.XLOOKUP(T3,INDIRECT(R3),INDIRECT(Q3)),"")</f>
        <v>QOM26</v>
      </c>
      <c r="W3" s="2" t="str">
        <v>26</v>
      </c>
      <c r="X3" s="3">
        <v>2.71</v>
      </c>
      <c r="Y3" s="2" t="str" cm="1">
        <f t="array" aca="1" ref="Y3" ca="1">IFERROR(_xlfn.XLOOKUP(X3,INDIRECT(R3),INDIRECT(Q3)),"")</f>
        <v>QOZ26</v>
      </c>
    </row>
    <row r="4" spans="1:25" x14ac:dyDescent="0.3">
      <c r="A4">
        <f>A3+1</f>
        <v>2</v>
      </c>
      <c r="B4" t="str">
        <f t="shared" ref="B4:B67" si="2">"QO?"&amp;A4</f>
        <v>QO?2</v>
      </c>
      <c r="C4" t="str">
        <f>RTD("cqg.rtd", ,"ContractData",B4, "Symbol",, "T")</f>
        <v>QON26</v>
      </c>
      <c r="D4" t="str">
        <f t="shared" ref="D4:D67" si="3">RIGHT(C4,2)</f>
        <v>26</v>
      </c>
      <c r="E4" t="str">
        <f>RTD("cqg.rtd", ,"ContractData",B4, "ContractMonth",, "T")</f>
        <v>JUL</v>
      </c>
      <c r="F4" s="1">
        <f>RTD("cqg.rtd", ,"ContractData",C4, "LastTrade",, "T")</f>
        <v>90.26</v>
      </c>
      <c r="G4" s="1">
        <f>RTD("cqg.rtd", ,"ContractData",C4, "NetLastTrade",, "T")</f>
        <v>3.75</v>
      </c>
      <c r="H4" s="1">
        <f>RTD("cqg.rtd", ,"ContractData",C4, "Bid",, "T")</f>
        <v>90.24</v>
      </c>
      <c r="I4" s="1">
        <f>RTD("cqg.rtd", ,"ContractData",C4, "Ask",, "T")</f>
        <v>90.26</v>
      </c>
      <c r="J4" s="1">
        <f>IF(RTD("cqg.rtd", ,"ContractData",C4, "T_Settlement",, "T")="",RTD("cqg.rtd", ,"ContractData",C4, "LastTrade",, "T"),RTD("cqg.rtd", ,"ContractData",C4, "T_Settlement",, "T"))</f>
        <v>90.26</v>
      </c>
      <c r="K4" s="1">
        <f>RTD("cqg.rtd", ,"ContractData",C4, "Y_Settlement",, "T")</f>
        <v>86.51</v>
      </c>
      <c r="L4" s="1">
        <f t="shared" ref="L4:L67" si="4">IFERROR(J4-K4,"")</f>
        <v>3.75</v>
      </c>
      <c r="N4" s="1" t="str">
        <f t="shared" si="0"/>
        <v>26</v>
      </c>
      <c r="O4" s="1" t="str">
        <f t="shared" si="1"/>
        <v>QON26</v>
      </c>
      <c r="P4" s="1">
        <f t="shared" ref="P4:P67" si="5">IFERROR(ROUND(L4,2),"")</f>
        <v>3.75</v>
      </c>
      <c r="Q4" s="3" t="str">
        <f t="shared" ref="Q4:Q10" si="6">"$O$"&amp;RIGHT(Q3,2)+1&amp;":$O$"&amp;RIGHT(Q3,2)+12</f>
        <v>$O$10:$O$21</v>
      </c>
      <c r="R4" s="3" t="str">
        <f t="shared" ref="R4:R10" si="7">"$P$"&amp;RIGHT(Q3,2)+1&amp;":$P$"&amp;RIGHT(Q3,2)+12</f>
        <v>$P$10:$P$21</v>
      </c>
      <c r="S4" s="2" t="str">
        <v>27</v>
      </c>
      <c r="T4" s="2">
        <v>3.48</v>
      </c>
      <c r="U4" s="2" t="str" cm="1">
        <f t="array" aca="1" ref="U4" ca="1">IFERROR(_xlfn.XLOOKUP(T4,INDIRECT(R4),INDIRECT(Q4)),"")</f>
        <v>QOU27</v>
      </c>
      <c r="W4" s="2" t="str">
        <v>27</v>
      </c>
      <c r="X4" s="3">
        <v>-0.26</v>
      </c>
      <c r="Y4" s="2" t="str" cm="1">
        <f t="array" aca="1" ref="Y4" ca="1">IFERROR(_xlfn.XLOOKUP(X4,INDIRECT(R4),INDIRECT(Q4)),"")</f>
        <v>QOV27</v>
      </c>
    </row>
    <row r="5" spans="1:25" x14ac:dyDescent="0.3">
      <c r="A5">
        <f t="shared" ref="A5:A68" si="8">A4+1</f>
        <v>3</v>
      </c>
      <c r="B5" t="str">
        <f t="shared" si="2"/>
        <v>QO?3</v>
      </c>
      <c r="C5" t="str">
        <f>RTD("cqg.rtd", ,"ContractData",B5, "Symbol",, "T")</f>
        <v>QOQ26</v>
      </c>
      <c r="D5" t="str">
        <f t="shared" si="3"/>
        <v>26</v>
      </c>
      <c r="E5" t="str">
        <f>RTD("cqg.rtd", ,"ContractData",B5, "ContractMonth",, "T")</f>
        <v>AUG</v>
      </c>
      <c r="F5" s="1">
        <f>RTD("cqg.rtd", ,"ContractData",C5, "LastTrade",, "T")</f>
        <v>87.16</v>
      </c>
      <c r="G5" s="1">
        <f>RTD("cqg.rtd", ,"ContractData",C5, "NetLastTrade",, "T")</f>
        <v>3.2999999999999972</v>
      </c>
      <c r="H5" s="1">
        <f>RTD("cqg.rtd", ,"ContractData",C5, "Bid",, "T")</f>
        <v>87.14</v>
      </c>
      <c r="I5" s="1">
        <f>RTD("cqg.rtd", ,"ContractData",C5, "Ask",, "T")</f>
        <v>87.16</v>
      </c>
      <c r="J5" s="1">
        <f>IF(RTD("cqg.rtd", ,"ContractData",C5, "T_Settlement",, "T")="",RTD("cqg.rtd", ,"ContractData",C5, "LastTrade",, "T"),RTD("cqg.rtd", ,"ContractData",C5, "T_Settlement",, "T"))</f>
        <v>87.16</v>
      </c>
      <c r="K5" s="1">
        <f>RTD("cqg.rtd", ,"ContractData",C5, "Y_Settlement",, "T")</f>
        <v>83.86</v>
      </c>
      <c r="L5" s="1">
        <f t="shared" si="4"/>
        <v>3.2999999999999972</v>
      </c>
      <c r="N5" s="1" t="str">
        <f t="shared" si="0"/>
        <v>26</v>
      </c>
      <c r="O5" s="1" t="str">
        <f t="shared" si="1"/>
        <v>QOQ26</v>
      </c>
      <c r="P5" s="1">
        <f t="shared" si="5"/>
        <v>3.3</v>
      </c>
      <c r="Q5" s="3" t="str">
        <f t="shared" si="6"/>
        <v>$O$22:$O$33</v>
      </c>
      <c r="R5" s="3" t="str">
        <f t="shared" si="7"/>
        <v>$P$22:$P$33</v>
      </c>
      <c r="S5" s="2" t="str">
        <v>28</v>
      </c>
      <c r="T5" s="2">
        <v>2.65</v>
      </c>
      <c r="U5" s="2" t="str" cm="1">
        <f t="array" aca="1" ref="U5" ca="1">IFERROR(_xlfn.XLOOKUP(T5,INDIRECT(R5),INDIRECT(Q5)),"")</f>
        <v>QOJ28</v>
      </c>
      <c r="W5" s="2" t="str">
        <v>28</v>
      </c>
      <c r="X5" s="3">
        <v>-0.3</v>
      </c>
      <c r="Y5" s="2" t="str" cm="1">
        <f t="array" aca="1" ref="Y5" ca="1">IFERROR(_xlfn.XLOOKUP(X5,INDIRECT(R5),INDIRECT(Q5)),"")</f>
        <v>QOG28</v>
      </c>
    </row>
    <row r="6" spans="1:25" x14ac:dyDescent="0.3">
      <c r="A6">
        <f t="shared" si="8"/>
        <v>4</v>
      </c>
      <c r="B6" t="str">
        <f t="shared" si="2"/>
        <v>QO?4</v>
      </c>
      <c r="C6" t="str">
        <f>RTD("cqg.rtd", ,"ContractData",B6, "Symbol",, "T")</f>
        <v>QOU26</v>
      </c>
      <c r="D6" t="str">
        <f t="shared" si="3"/>
        <v>26</v>
      </c>
      <c r="E6" t="str">
        <f>RTD("cqg.rtd", ,"ContractData",B6, "ContractMonth",, "T")</f>
        <v>SEP</v>
      </c>
      <c r="F6" s="1">
        <f>RTD("cqg.rtd", ,"ContractData",C6, "LastTrade",, "T")</f>
        <v>85.070000000000007</v>
      </c>
      <c r="G6" s="1">
        <f>RTD("cqg.rtd", ,"ContractData",C6, "NetLastTrade",, "T")</f>
        <v>3.0600000000000023</v>
      </c>
      <c r="H6" s="1">
        <f>RTD("cqg.rtd", ,"ContractData",C6, "Bid",, "T")</f>
        <v>85.06</v>
      </c>
      <c r="I6" s="1">
        <f>RTD("cqg.rtd", ,"ContractData",C6, "Ask",, "T")</f>
        <v>85.09</v>
      </c>
      <c r="J6" s="1">
        <f>IF(RTD("cqg.rtd", ,"ContractData",C6, "T_Settlement",, "T")="",RTD("cqg.rtd", ,"ContractData",C6, "LastTrade",, "T"),RTD("cqg.rtd", ,"ContractData",C6, "T_Settlement",, "T"))</f>
        <v>85.070000000000007</v>
      </c>
      <c r="K6" s="1">
        <f>RTD("cqg.rtd", ,"ContractData",C6, "Y_Settlement",, "T")</f>
        <v>82.01</v>
      </c>
      <c r="L6" s="1">
        <f t="shared" si="4"/>
        <v>3.0600000000000023</v>
      </c>
      <c r="N6" s="1" t="str">
        <f t="shared" si="0"/>
        <v>26</v>
      </c>
      <c r="O6" s="1" t="str">
        <f t="shared" si="1"/>
        <v>QOU26</v>
      </c>
      <c r="P6" s="1">
        <f t="shared" si="5"/>
        <v>3.06</v>
      </c>
      <c r="Q6" s="3" t="str">
        <f t="shared" si="6"/>
        <v>$O$34:$O$45</v>
      </c>
      <c r="R6" s="3" t="str">
        <f t="shared" si="7"/>
        <v>$P$34:$P$45</v>
      </c>
      <c r="S6" s="2" t="str">
        <v>29</v>
      </c>
      <c r="T6" s="2">
        <v>1.55</v>
      </c>
      <c r="U6" s="2" t="str" cm="1">
        <f t="array" aca="1" ref="U6" ca="1">IFERROR(_xlfn.XLOOKUP(T6,INDIRECT(R6),INDIRECT(Q6)),"")</f>
        <v>QOM29</v>
      </c>
      <c r="W6" s="2" t="str">
        <v>29</v>
      </c>
      <c r="X6" s="3">
        <v>1.44</v>
      </c>
      <c r="Y6" s="2" t="str" cm="1">
        <f t="array" aca="1" ref="Y6" ca="1">IFERROR(_xlfn.XLOOKUP(X6,INDIRECT(R6),INDIRECT(Q6)),"")</f>
        <v>QOZ29</v>
      </c>
    </row>
    <row r="7" spans="1:25" x14ac:dyDescent="0.3">
      <c r="A7">
        <f t="shared" si="8"/>
        <v>5</v>
      </c>
      <c r="B7" t="str">
        <f t="shared" si="2"/>
        <v>QO?5</v>
      </c>
      <c r="C7" t="str">
        <f>RTD("cqg.rtd", ,"ContractData",B7, "Symbol",, "T")</f>
        <v>QOV26</v>
      </c>
      <c r="D7" t="str">
        <f t="shared" si="3"/>
        <v>26</v>
      </c>
      <c r="E7" t="str">
        <f>RTD("cqg.rtd", ,"ContractData",B7, "ContractMonth",, "T")</f>
        <v>OCT</v>
      </c>
      <c r="F7" s="1">
        <f>RTD("cqg.rtd", ,"ContractData",C7, "LastTrade",, "T")</f>
        <v>83.48</v>
      </c>
      <c r="G7" s="1">
        <f>RTD("cqg.rtd", ,"ContractData",C7, "NetLastTrade",, "T")</f>
        <v>2.9399999999999977</v>
      </c>
      <c r="H7" s="1">
        <f>RTD("cqg.rtd", ,"ContractData",C7, "Bid",, "T")</f>
        <v>83.45</v>
      </c>
      <c r="I7" s="1">
        <f>RTD("cqg.rtd", ,"ContractData",C7, "Ask",, "T")</f>
        <v>83.48</v>
      </c>
      <c r="J7" s="1">
        <f>IF(RTD("cqg.rtd", ,"ContractData",C7, "T_Settlement",, "T")="",RTD("cqg.rtd", ,"ContractData",C7, "LastTrade",, "T"),RTD("cqg.rtd", ,"ContractData",C7, "T_Settlement",, "T"))</f>
        <v>83.48</v>
      </c>
      <c r="K7" s="1">
        <f>RTD("cqg.rtd", ,"ContractData",C7, "Y_Settlement",, "T")</f>
        <v>80.540000000000006</v>
      </c>
      <c r="L7" s="1">
        <f t="shared" si="4"/>
        <v>2.9399999999999977</v>
      </c>
      <c r="N7" s="1" t="str">
        <f t="shared" si="0"/>
        <v>26</v>
      </c>
      <c r="O7" s="1" t="str">
        <f t="shared" si="1"/>
        <v>QOV26</v>
      </c>
      <c r="P7" s="1">
        <f t="shared" si="5"/>
        <v>2.94</v>
      </c>
      <c r="Q7" s="3" t="str">
        <f t="shared" si="6"/>
        <v>$O$46:$O$57</v>
      </c>
      <c r="R7" s="3" t="str">
        <f t="shared" si="7"/>
        <v>$P$46:$P$57</v>
      </c>
      <c r="S7" s="2" t="str">
        <v>30</v>
      </c>
      <c r="T7" s="2">
        <v>1.35</v>
      </c>
      <c r="U7" s="2" t="str" cm="1">
        <f t="array" aca="1" ref="U7" ca="1">IFERROR(_xlfn.XLOOKUP(T7,INDIRECT(R7),INDIRECT(Q7)),"")</f>
        <v>QOZ30</v>
      </c>
      <c r="W7" s="2" t="str">
        <v>30</v>
      </c>
      <c r="X7" s="3">
        <v>1.33</v>
      </c>
      <c r="Y7" s="2" t="str" cm="1">
        <f t="array" aca="1" ref="Y7" ca="1">IFERROR(_xlfn.XLOOKUP(X7,INDIRECT(R7),INDIRECT(Q7)),"")</f>
        <v>QOM30</v>
      </c>
    </row>
    <row r="8" spans="1:25" x14ac:dyDescent="0.3">
      <c r="A8">
        <f t="shared" si="8"/>
        <v>6</v>
      </c>
      <c r="B8" t="str">
        <f t="shared" si="2"/>
        <v>QO?6</v>
      </c>
      <c r="C8" t="str">
        <f>RTD("cqg.rtd", ,"ContractData",B8, "Symbol",, "T")</f>
        <v>QOX26</v>
      </c>
      <c r="D8" t="str">
        <f t="shared" si="3"/>
        <v>26</v>
      </c>
      <c r="E8" t="str">
        <f>RTD("cqg.rtd", ,"ContractData",B8, "ContractMonth",, "T")</f>
        <v>NOV</v>
      </c>
      <c r="F8" s="1">
        <f>RTD("cqg.rtd", ,"ContractData",C8, "LastTrade",, "T")</f>
        <v>82.23</v>
      </c>
      <c r="G8" s="1">
        <f>RTD("cqg.rtd", ,"ContractData",C8, "NetLastTrade",, "T")</f>
        <v>2.8200000000000074</v>
      </c>
      <c r="H8" s="1">
        <f>RTD("cqg.rtd", ,"ContractData",C8, "Bid",, "T")</f>
        <v>82.2</v>
      </c>
      <c r="I8" s="1">
        <f>RTD("cqg.rtd", ,"ContractData",C8, "Ask",, "T")</f>
        <v>82.24</v>
      </c>
      <c r="J8" s="1">
        <f>IF(RTD("cqg.rtd", ,"ContractData",C8, "T_Settlement",, "T")="",RTD("cqg.rtd", ,"ContractData",C8, "LastTrade",, "T"),RTD("cqg.rtd", ,"ContractData",C8, "T_Settlement",, "T"))</f>
        <v>82.23</v>
      </c>
      <c r="K8" s="1">
        <f>RTD("cqg.rtd", ,"ContractData",C8, "Y_Settlement",, "T")</f>
        <v>79.41</v>
      </c>
      <c r="L8" s="1">
        <f t="shared" si="4"/>
        <v>2.8200000000000074</v>
      </c>
      <c r="N8" s="1" t="str">
        <f t="shared" si="0"/>
        <v>26</v>
      </c>
      <c r="O8" s="1" t="str">
        <f t="shared" si="1"/>
        <v>QOX26</v>
      </c>
      <c r="P8" s="1">
        <f t="shared" si="5"/>
        <v>2.82</v>
      </c>
      <c r="Q8" s="3" t="str">
        <f t="shared" si="6"/>
        <v>$O$58:$O$69</v>
      </c>
      <c r="R8" s="3" t="str">
        <f t="shared" si="7"/>
        <v>$P$58:$P$69</v>
      </c>
      <c r="S8" s="2" t="str">
        <v>31</v>
      </c>
      <c r="T8" s="2">
        <v>0.35</v>
      </c>
      <c r="U8" s="2" t="str" cm="1">
        <f t="array" aca="1" ref="U8" ca="1">IFERROR(_xlfn.XLOOKUP(T8,INDIRECT(R8),INDIRECT(Q8)),"")</f>
        <v>QOZ31</v>
      </c>
      <c r="W8" s="2" t="str">
        <v>31</v>
      </c>
      <c r="X8" s="3">
        <v>0.35</v>
      </c>
      <c r="Y8" s="2" t="str" cm="1">
        <f t="array" aca="1" ref="Y8" ca="1">IFERROR(_xlfn.XLOOKUP(X8,INDIRECT(R8),INDIRECT(Q8)),"")</f>
        <v>QOZ31</v>
      </c>
    </row>
    <row r="9" spans="1:25" x14ac:dyDescent="0.3">
      <c r="A9">
        <f t="shared" si="8"/>
        <v>7</v>
      </c>
      <c r="B9" t="str">
        <f t="shared" si="2"/>
        <v>QO?7</v>
      </c>
      <c r="C9" t="str">
        <f>RTD("cqg.rtd", ,"ContractData",B9, "Symbol",, "T")</f>
        <v>QOZ26</v>
      </c>
      <c r="D9" t="str">
        <f t="shared" si="3"/>
        <v>26</v>
      </c>
      <c r="E9" t="str">
        <f>RTD("cqg.rtd", ,"ContractData",B9, "ContractMonth",, "T")</f>
        <v>DEC</v>
      </c>
      <c r="F9" s="1">
        <f>RTD("cqg.rtd", ,"ContractData",C9, "LastTrade",, "T")</f>
        <v>81.16</v>
      </c>
      <c r="G9" s="1">
        <f>RTD("cqg.rtd", ,"ContractData",C9, "NetLastTrade",, "T")</f>
        <v>2.7099999999999937</v>
      </c>
      <c r="H9" s="1">
        <f>RTD("cqg.rtd", ,"ContractData",C9, "Bid",, "T")</f>
        <v>81.13</v>
      </c>
      <c r="I9" s="1">
        <f>RTD("cqg.rtd", ,"ContractData",C9, "Ask",, "T")</f>
        <v>81.16</v>
      </c>
      <c r="J9" s="1">
        <f>IF(RTD("cqg.rtd", ,"ContractData",C9, "T_Settlement",, "T")="",RTD("cqg.rtd", ,"ContractData",C9, "LastTrade",, "T"),RTD("cqg.rtd", ,"ContractData",C9, "T_Settlement",, "T"))</f>
        <v>81.16</v>
      </c>
      <c r="K9" s="1">
        <f>RTD("cqg.rtd", ,"ContractData",C9, "Y_Settlement",, "T")</f>
        <v>78.45</v>
      </c>
      <c r="L9" s="1">
        <f t="shared" si="4"/>
        <v>2.7099999999999937</v>
      </c>
      <c r="N9" s="1" t="str">
        <f t="shared" si="0"/>
        <v>26</v>
      </c>
      <c r="O9" s="1" t="str">
        <f t="shared" si="1"/>
        <v>QOZ26</v>
      </c>
      <c r="P9" s="1">
        <f t="shared" si="5"/>
        <v>2.71</v>
      </c>
      <c r="Q9" s="3" t="str">
        <f t="shared" si="6"/>
        <v>$O$70:$O$81</v>
      </c>
      <c r="R9" s="3" t="str">
        <f t="shared" si="7"/>
        <v>$P$70:$P$81</v>
      </c>
      <c r="S9" s="2" t="str">
        <v>32</v>
      </c>
      <c r="T9" s="2">
        <v>0</v>
      </c>
      <c r="U9" s="2" t="str" cm="1">
        <f t="array" aca="1" ref="U9" ca="1">IFERROR(_xlfn.XLOOKUP(T9,INDIRECT(R9),INDIRECT(Q9)),"")</f>
        <v/>
      </c>
      <c r="W9" s="2" t="str">
        <v>32</v>
      </c>
      <c r="X9" s="3">
        <v>0</v>
      </c>
      <c r="Y9" s="2" t="str" cm="1">
        <f t="array" aca="1" ref="Y9" ca="1">IFERROR(_xlfn.XLOOKUP(X9,INDIRECT(R9),INDIRECT(Q9)),"")</f>
        <v/>
      </c>
    </row>
    <row r="10" spans="1:25" x14ac:dyDescent="0.3">
      <c r="A10">
        <f t="shared" si="8"/>
        <v>8</v>
      </c>
      <c r="B10" t="str">
        <f t="shared" si="2"/>
        <v>QO?8</v>
      </c>
      <c r="C10" t="str">
        <f>RTD("cqg.rtd", ,"ContractData",B10, "Symbol",, "T")</f>
        <v>QOF27</v>
      </c>
      <c r="D10" t="str">
        <f t="shared" si="3"/>
        <v>27</v>
      </c>
      <c r="E10" t="str">
        <f>RTD("cqg.rtd", ,"ContractData",B10, "ContractMonth",, "T")</f>
        <v>JAN</v>
      </c>
      <c r="F10" s="1">
        <f>RTD("cqg.rtd", ,"ContractData",C10, "LastTrade",, "T")</f>
        <v>80.2</v>
      </c>
      <c r="G10" s="1">
        <f>RTD("cqg.rtd", ,"ContractData",C10, "NetLastTrade",, "T")</f>
        <v>2.6099999999999994</v>
      </c>
      <c r="H10" s="1">
        <f>RTD("cqg.rtd", ,"ContractData",C10, "Bid",, "T")</f>
        <v>80.17</v>
      </c>
      <c r="I10" s="1">
        <f>RTD("cqg.rtd", ,"ContractData",C10, "Ask",, "T")</f>
        <v>80.210000000000008</v>
      </c>
      <c r="J10" s="1">
        <f>IF(RTD("cqg.rtd", ,"ContractData",C10, "T_Settlement",, "T")="",RTD("cqg.rtd", ,"ContractData",C10, "LastTrade",, "T"),RTD("cqg.rtd", ,"ContractData",C10, "T_Settlement",, "T"))</f>
        <v>80.2</v>
      </c>
      <c r="K10" s="1">
        <f>RTD("cqg.rtd", ,"ContractData",C10, "Y_Settlement",, "T")</f>
        <v>77.59</v>
      </c>
      <c r="L10" s="1">
        <f t="shared" si="4"/>
        <v>2.6099999999999994</v>
      </c>
      <c r="N10" s="1" t="str">
        <f t="shared" si="0"/>
        <v>27</v>
      </c>
      <c r="O10" s="1" t="str">
        <f t="shared" si="1"/>
        <v>QOF27</v>
      </c>
      <c r="P10" s="1">
        <f t="shared" si="5"/>
        <v>2.61</v>
      </c>
      <c r="Q10" s="3" t="str">
        <f t="shared" si="6"/>
        <v>$O$82:$O$93</v>
      </c>
      <c r="R10" s="3" t="str">
        <f t="shared" si="7"/>
        <v>$P$82:$P$93</v>
      </c>
      <c r="S10" s="2" t="str">
        <v>33</v>
      </c>
      <c r="T10" s="2">
        <v>0</v>
      </c>
      <c r="U10" s="2" t="str" cm="1">
        <f t="array" aca="1" ref="U10" ca="1">IFERROR(_xlfn.XLOOKUP(T10,INDIRECT(R10),INDIRECT(Q10)),"")</f>
        <v/>
      </c>
      <c r="W10" s="2" t="str">
        <v>33</v>
      </c>
      <c r="X10" s="3">
        <v>0</v>
      </c>
      <c r="Y10" s="2" t="str" cm="1">
        <f t="array" aca="1" ref="Y10" ca="1">IFERROR(_xlfn.XLOOKUP(X10,INDIRECT(R10),INDIRECT(Q10)),"")</f>
        <v/>
      </c>
    </row>
    <row r="11" spans="1:25" x14ac:dyDescent="0.3">
      <c r="A11">
        <f t="shared" si="8"/>
        <v>9</v>
      </c>
      <c r="B11" t="str">
        <f t="shared" si="2"/>
        <v>QO?9</v>
      </c>
      <c r="C11" t="str">
        <f>RTD("cqg.rtd", ,"ContractData",B11, "Symbol",, "T")</f>
        <v>QOG27</v>
      </c>
      <c r="D11" t="str">
        <f t="shared" si="3"/>
        <v>27</v>
      </c>
      <c r="E11" t="str">
        <f>RTD("cqg.rtd", ,"ContractData",B11, "ContractMonth",, "T")</f>
        <v>FEB</v>
      </c>
      <c r="F11" s="1">
        <f>RTD("cqg.rtd", ,"ContractData",C11, "LastTrade",, "T")</f>
        <v>79.37</v>
      </c>
      <c r="G11" s="1">
        <f>RTD("cqg.rtd", ,"ContractData",C11, "NetLastTrade",, "T")</f>
        <v>2.5</v>
      </c>
      <c r="H11" s="1">
        <f>RTD("cqg.rtd", ,"ContractData",C11, "Bid",, "T")</f>
        <v>79.350000000000009</v>
      </c>
      <c r="I11" s="1">
        <f>RTD("cqg.rtd", ,"ContractData",C11, "Ask",, "T")</f>
        <v>79.400000000000006</v>
      </c>
      <c r="J11" s="1">
        <f>IF(RTD("cqg.rtd", ,"ContractData",C11, "T_Settlement",, "T")="",RTD("cqg.rtd", ,"ContractData",C11, "LastTrade",, "T"),RTD("cqg.rtd", ,"ContractData",C11, "T_Settlement",, "T"))</f>
        <v>79.37</v>
      </c>
      <c r="K11" s="1">
        <f>RTD("cqg.rtd", ,"ContractData",C11, "Y_Settlement",, "T")</f>
        <v>76.87</v>
      </c>
      <c r="L11" s="1">
        <f t="shared" si="4"/>
        <v>2.5</v>
      </c>
      <c r="N11" s="1" t="str">
        <f t="shared" si="0"/>
        <v>27</v>
      </c>
      <c r="O11" s="1" t="str">
        <f t="shared" si="1"/>
        <v>QOG27</v>
      </c>
      <c r="P11" s="1">
        <f t="shared" si="5"/>
        <v>2.5</v>
      </c>
      <c r="Q11" s="3"/>
      <c r="R11" s="3"/>
      <c r="X11" s="3"/>
    </row>
    <row r="12" spans="1:25" x14ac:dyDescent="0.3">
      <c r="A12">
        <f t="shared" si="8"/>
        <v>10</v>
      </c>
      <c r="B12" t="str">
        <f t="shared" si="2"/>
        <v>QO?10</v>
      </c>
      <c r="C12" t="str">
        <f>RTD("cqg.rtd", ,"ContractData",B12, "Symbol",, "T")</f>
        <v>QOH27</v>
      </c>
      <c r="D12" t="str">
        <f t="shared" si="3"/>
        <v>27</v>
      </c>
      <c r="E12" t="str">
        <f>RTD("cqg.rtd", ,"ContractData",B12, "ContractMonth",, "T")</f>
        <v>MAR</v>
      </c>
      <c r="F12" s="1">
        <f>RTD("cqg.rtd", ,"ContractData",C12, "LastTrade",, "T")</f>
        <v>78.8</v>
      </c>
      <c r="G12" s="1">
        <f>RTD("cqg.rtd", ,"ContractData",C12, "NetLastTrade",, "T")</f>
        <v>2.4899999999999949</v>
      </c>
      <c r="H12" s="1">
        <f>RTD("cqg.rtd", ,"ContractData",C12, "Bid",, "T")</f>
        <v>78.69</v>
      </c>
      <c r="I12" s="1">
        <f>RTD("cqg.rtd", ,"ContractData",C12, "Ask",, "T")</f>
        <v>78.73</v>
      </c>
      <c r="J12" s="1">
        <f>IF(RTD("cqg.rtd", ,"ContractData",C12, "T_Settlement",, "T")="",RTD("cqg.rtd", ,"ContractData",C12, "LastTrade",, "T"),RTD("cqg.rtd", ,"ContractData",C12, "T_Settlement",, "T"))</f>
        <v>78.8</v>
      </c>
      <c r="K12" s="1">
        <f>RTD("cqg.rtd", ,"ContractData",C12, "Y_Settlement",, "T")</f>
        <v>76.31</v>
      </c>
      <c r="L12" s="1">
        <f t="shared" si="4"/>
        <v>2.4899999999999949</v>
      </c>
      <c r="N12" s="1" t="str">
        <f t="shared" si="0"/>
        <v>27</v>
      </c>
      <c r="O12" s="1" t="str">
        <f t="shared" si="1"/>
        <v>QOH27</v>
      </c>
      <c r="P12" s="1">
        <f t="shared" si="5"/>
        <v>2.4900000000000002</v>
      </c>
      <c r="Q12" s="3"/>
      <c r="R12" s="3"/>
      <c r="X12" s="3"/>
    </row>
    <row r="13" spans="1:25" x14ac:dyDescent="0.3">
      <c r="A13">
        <f t="shared" si="8"/>
        <v>11</v>
      </c>
      <c r="B13" t="str">
        <f t="shared" si="2"/>
        <v>QO?11</v>
      </c>
      <c r="C13" t="str">
        <f>RTD("cqg.rtd", ,"ContractData",B13, "Symbol",, "T")</f>
        <v>QOJ27</v>
      </c>
      <c r="D13" t="str">
        <f t="shared" si="3"/>
        <v>27</v>
      </c>
      <c r="E13" t="str">
        <f>RTD("cqg.rtd", ,"ContractData",B13, "ContractMonth",, "T")</f>
        <v>APR</v>
      </c>
      <c r="F13" s="1">
        <f>RTD("cqg.rtd", ,"ContractData",C13, "LastTrade",, "T")</f>
        <v>78.16</v>
      </c>
      <c r="G13" s="1">
        <f>RTD("cqg.rtd", ,"ContractData",C13, "NetLastTrade",, "T")</f>
        <v>2.3299999999999983</v>
      </c>
      <c r="H13" s="1">
        <f>RTD("cqg.rtd", ,"ContractData",C13, "Bid",, "T")</f>
        <v>78.11</v>
      </c>
      <c r="I13" s="1">
        <f>RTD("cqg.rtd", ,"ContractData",C13, "Ask",, "T")</f>
        <v>78.16</v>
      </c>
      <c r="J13" s="1">
        <f>IF(RTD("cqg.rtd", ,"ContractData",C13, "T_Settlement",, "T")="",RTD("cqg.rtd", ,"ContractData",C13, "LastTrade",, "T"),RTD("cqg.rtd", ,"ContractData",C13, "T_Settlement",, "T"))</f>
        <v>78.16</v>
      </c>
      <c r="K13" s="1">
        <f>RTD("cqg.rtd", ,"ContractData",C13, "Y_Settlement",, "T")</f>
        <v>75.83</v>
      </c>
      <c r="L13" s="1">
        <f t="shared" si="4"/>
        <v>2.3299999999999983</v>
      </c>
      <c r="N13" s="1" t="str">
        <f t="shared" si="0"/>
        <v>27</v>
      </c>
      <c r="O13" s="1" t="str">
        <f t="shared" si="1"/>
        <v>QOJ27</v>
      </c>
      <c r="P13" s="1">
        <f t="shared" si="5"/>
        <v>2.33</v>
      </c>
      <c r="Q13" s="3"/>
      <c r="R13" s="3"/>
      <c r="X13" s="3"/>
    </row>
    <row r="14" spans="1:25" x14ac:dyDescent="0.3">
      <c r="A14">
        <f t="shared" si="8"/>
        <v>12</v>
      </c>
      <c r="B14" t="str">
        <f t="shared" si="2"/>
        <v>QO?12</v>
      </c>
      <c r="C14" t="str">
        <f>RTD("cqg.rtd", ,"ContractData",B14, "Symbol",, "T")</f>
        <v>QOK27</v>
      </c>
      <c r="D14" t="str">
        <f t="shared" si="3"/>
        <v>27</v>
      </c>
      <c r="E14" t="str">
        <f>RTD("cqg.rtd", ,"ContractData",B14, "ContractMonth",, "T")</f>
        <v>MAY</v>
      </c>
      <c r="F14" s="1">
        <f>RTD("cqg.rtd", ,"ContractData",C14, "LastTrade",, "T")</f>
        <v>77.67</v>
      </c>
      <c r="G14" s="1">
        <f>RTD("cqg.rtd", ,"ContractData",C14, "NetLastTrade",, "T")</f>
        <v>2.2600000000000051</v>
      </c>
      <c r="H14" s="1">
        <f>RTD("cqg.rtd", ,"ContractData",C14, "Bid",, "T")</f>
        <v>77.64</v>
      </c>
      <c r="I14" s="1">
        <f>RTD("cqg.rtd", ,"ContractData",C14, "Ask",, "T")</f>
        <v>77.69</v>
      </c>
      <c r="J14" s="1">
        <f>IF(RTD("cqg.rtd", ,"ContractData",C14, "T_Settlement",, "T")="",RTD("cqg.rtd", ,"ContractData",C14, "LastTrade",, "T"),RTD("cqg.rtd", ,"ContractData",C14, "T_Settlement",, "T"))</f>
        <v>77.67</v>
      </c>
      <c r="K14" s="1">
        <f>RTD("cqg.rtd", ,"ContractData",C14, "Y_Settlement",, "T")</f>
        <v>75.41</v>
      </c>
      <c r="L14" s="1">
        <f t="shared" si="4"/>
        <v>2.2600000000000051</v>
      </c>
      <c r="N14" s="1" t="str">
        <f t="shared" si="0"/>
        <v>27</v>
      </c>
      <c r="O14" s="1" t="str">
        <f t="shared" si="1"/>
        <v>QOK27</v>
      </c>
      <c r="P14" s="1">
        <f t="shared" si="5"/>
        <v>2.2599999999999998</v>
      </c>
      <c r="Q14" s="3"/>
      <c r="R14" s="3"/>
      <c r="X14" s="3"/>
    </row>
    <row r="15" spans="1:25" x14ac:dyDescent="0.3">
      <c r="A15">
        <f t="shared" si="8"/>
        <v>13</v>
      </c>
      <c r="B15" t="str">
        <f t="shared" si="2"/>
        <v>QO?13</v>
      </c>
      <c r="C15" t="str">
        <f>RTD("cqg.rtd", ,"ContractData",B15, "Symbol",, "T")</f>
        <v>QOM27</v>
      </c>
      <c r="D15" t="str">
        <f t="shared" si="3"/>
        <v>27</v>
      </c>
      <c r="E15" t="str">
        <f>RTD("cqg.rtd", ,"ContractData",B15, "ContractMonth",, "T")</f>
        <v>JUN</v>
      </c>
      <c r="F15" s="1">
        <f>RTD("cqg.rtd", ,"ContractData",C15, "LastTrade",, "T")</f>
        <v>77.27</v>
      </c>
      <c r="G15" s="1">
        <f>RTD("cqg.rtd", ,"ContractData",C15, "NetLastTrade",, "T")</f>
        <v>2.1999999999999886</v>
      </c>
      <c r="H15" s="1">
        <f>RTD("cqg.rtd", ,"ContractData",C15, "Bid",, "T")</f>
        <v>77.25</v>
      </c>
      <c r="I15" s="1">
        <f>RTD("cqg.rtd", ,"ContractData",C15, "Ask",, "T")</f>
        <v>77.290000000000006</v>
      </c>
      <c r="J15" s="1">
        <f>IF(RTD("cqg.rtd", ,"ContractData",C15, "T_Settlement",, "T")="",RTD("cqg.rtd", ,"ContractData",C15, "LastTrade",, "T"),RTD("cqg.rtd", ,"ContractData",C15, "T_Settlement",, "T"))</f>
        <v>77.27</v>
      </c>
      <c r="K15" s="1">
        <f>RTD("cqg.rtd", ,"ContractData",C15, "Y_Settlement",, "T")</f>
        <v>75.070000000000007</v>
      </c>
      <c r="L15" s="1">
        <f t="shared" si="4"/>
        <v>2.1999999999999886</v>
      </c>
      <c r="N15" s="1" t="str">
        <f t="shared" si="0"/>
        <v>27</v>
      </c>
      <c r="O15" s="1" t="str">
        <f t="shared" si="1"/>
        <v>QOM27</v>
      </c>
      <c r="P15" s="1">
        <f t="shared" si="5"/>
        <v>2.2000000000000002</v>
      </c>
      <c r="Q15" s="3"/>
    </row>
    <row r="16" spans="1:25" x14ac:dyDescent="0.3">
      <c r="A16">
        <f t="shared" si="8"/>
        <v>14</v>
      </c>
      <c r="B16" t="str">
        <f t="shared" si="2"/>
        <v>QO?14</v>
      </c>
      <c r="C16" t="str">
        <f>RTD("cqg.rtd", ,"ContractData",B16, "Symbol",, "T")</f>
        <v>QON27</v>
      </c>
      <c r="D16" t="str">
        <f t="shared" si="3"/>
        <v>27</v>
      </c>
      <c r="E16" t="str">
        <f>RTD("cqg.rtd", ,"ContractData",B16, "ContractMonth",, "T")</f>
        <v>JUL</v>
      </c>
      <c r="F16" s="1">
        <f>RTD("cqg.rtd", ,"ContractData",C16, "LastTrade",, "T")</f>
        <v>74.850000000000009</v>
      </c>
      <c r="G16" s="1">
        <f>RTD("cqg.rtd", ,"ContractData",C16, "NetLastTrade",, "T")</f>
        <v>0.10000000000000853</v>
      </c>
      <c r="H16" s="1">
        <f>RTD("cqg.rtd", ,"ContractData",C16, "Bid",, "T")</f>
        <v>76.540000000000006</v>
      </c>
      <c r="I16" s="1">
        <f>RTD("cqg.rtd", ,"ContractData",C16, "Ask",, "T")</f>
        <v>77.38</v>
      </c>
      <c r="J16" s="1">
        <f>IF(RTD("cqg.rtd", ,"ContractData",C16, "T_Settlement",, "T")="",RTD("cqg.rtd", ,"ContractData",C16, "LastTrade",, "T"),RTD("cqg.rtd", ,"ContractData",C16, "T_Settlement",, "T"))</f>
        <v>74.850000000000009</v>
      </c>
      <c r="K16" s="1">
        <f>RTD("cqg.rtd", ,"ContractData",C16, "Y_Settlement",, "T")</f>
        <v>74.75</v>
      </c>
      <c r="L16" s="1">
        <f t="shared" si="4"/>
        <v>0.10000000000000853</v>
      </c>
      <c r="N16" s="1" t="str">
        <f t="shared" si="0"/>
        <v>27</v>
      </c>
      <c r="O16" s="1" t="str">
        <f t="shared" si="1"/>
        <v>QON27</v>
      </c>
      <c r="P16" s="1">
        <f t="shared" si="5"/>
        <v>0.1</v>
      </c>
      <c r="Q16" s="3"/>
      <c r="U16" s="3"/>
    </row>
    <row r="17" spans="1:20" x14ac:dyDescent="0.3">
      <c r="A17">
        <f t="shared" si="8"/>
        <v>15</v>
      </c>
      <c r="B17" t="str">
        <f t="shared" si="2"/>
        <v>QO?15</v>
      </c>
      <c r="C17" t="str">
        <f>RTD("cqg.rtd", ,"ContractData",B17, "Symbol",, "T")</f>
        <v>QOQ27</v>
      </c>
      <c r="D17" t="str">
        <f t="shared" si="3"/>
        <v>27</v>
      </c>
      <c r="E17" t="str">
        <f>RTD("cqg.rtd", ,"ContractData",B17, "ContractMonth",, "T")</f>
        <v>AUG</v>
      </c>
      <c r="F17" s="1">
        <f>RTD("cqg.rtd", ,"ContractData",C17, "LastTrade",, "T")</f>
        <v>74.3</v>
      </c>
      <c r="G17" s="1">
        <f>RTD("cqg.rtd", ,"ContractData",C17, "NetLastTrade",, "T")</f>
        <v>-0.18000000000000682</v>
      </c>
      <c r="H17" s="1">
        <f>RTD("cqg.rtd", ,"ContractData",C17, "Bid",, "T")</f>
        <v>76.22</v>
      </c>
      <c r="I17" s="1">
        <f>RTD("cqg.rtd", ,"ContractData",C17, "Ask",, "T")</f>
        <v>77.13</v>
      </c>
      <c r="J17" s="1">
        <f>IF(RTD("cqg.rtd", ,"ContractData",C17, "T_Settlement",, "T")="",RTD("cqg.rtd", ,"ContractData",C17, "LastTrade",, "T"),RTD("cqg.rtd", ,"ContractData",C17, "T_Settlement",, "T"))</f>
        <v>74.3</v>
      </c>
      <c r="K17" s="1">
        <f>RTD("cqg.rtd", ,"ContractData",C17, "Y_Settlement",, "T")</f>
        <v>74.48</v>
      </c>
      <c r="L17" s="1">
        <f t="shared" si="4"/>
        <v>-0.18000000000000682</v>
      </c>
      <c r="N17" s="1" t="str">
        <f t="shared" si="0"/>
        <v>27</v>
      </c>
      <c r="O17" s="1" t="str">
        <f t="shared" si="1"/>
        <v>QOQ27</v>
      </c>
      <c r="P17" s="1">
        <f t="shared" si="5"/>
        <v>-0.18</v>
      </c>
      <c r="Q17" s="3"/>
    </row>
    <row r="18" spans="1:20" x14ac:dyDescent="0.3">
      <c r="A18">
        <f t="shared" si="8"/>
        <v>16</v>
      </c>
      <c r="B18" t="str">
        <f t="shared" si="2"/>
        <v>QO?16</v>
      </c>
      <c r="C18" t="str">
        <f>RTD("cqg.rtd", ,"ContractData",B18, "Symbol",, "T")</f>
        <v>QOU27</v>
      </c>
      <c r="D18" t="str">
        <f t="shared" si="3"/>
        <v>27</v>
      </c>
      <c r="E18" t="str">
        <f>RTD("cqg.rtd", ,"ContractData",B18, "ContractMonth",, "T")</f>
        <v>SEP</v>
      </c>
      <c r="F18" s="1">
        <f>RTD("cqg.rtd", ,"ContractData",C18, "LastTrade",, "T")</f>
        <v>77.739999999999995</v>
      </c>
      <c r="G18" s="1">
        <f>RTD("cqg.rtd", ,"ContractData",C18, "NetLastTrade",, "T")</f>
        <v>3.4799999999999898</v>
      </c>
      <c r="H18" s="1">
        <f>RTD("cqg.rtd", ,"ContractData",C18, "Bid",, "T")</f>
        <v>76.010000000000005</v>
      </c>
      <c r="I18" s="1">
        <f>RTD("cqg.rtd", ,"ContractData",C18, "Ask",, "T")</f>
        <v>76.81</v>
      </c>
      <c r="J18" s="1">
        <f>IF(RTD("cqg.rtd", ,"ContractData",C18, "T_Settlement",, "T")="",RTD("cqg.rtd", ,"ContractData",C18, "LastTrade",, "T"),RTD("cqg.rtd", ,"ContractData",C18, "T_Settlement",, "T"))</f>
        <v>77.739999999999995</v>
      </c>
      <c r="K18" s="1">
        <f>RTD("cqg.rtd", ,"ContractData",C18, "Y_Settlement",, "T")</f>
        <v>74.260000000000005</v>
      </c>
      <c r="L18" s="1">
        <f t="shared" si="4"/>
        <v>3.4799999999999898</v>
      </c>
      <c r="N18" s="1" t="str">
        <f t="shared" si="0"/>
        <v>27</v>
      </c>
      <c r="O18" s="1" t="str">
        <f t="shared" si="1"/>
        <v>QOU27</v>
      </c>
      <c r="P18" s="1">
        <f t="shared" si="5"/>
        <v>3.48</v>
      </c>
      <c r="Q18" s="3"/>
      <c r="R18" s="4"/>
    </row>
    <row r="19" spans="1:20" x14ac:dyDescent="0.3">
      <c r="A19">
        <f t="shared" si="8"/>
        <v>17</v>
      </c>
      <c r="B19" t="str">
        <f t="shared" si="2"/>
        <v>QO?17</v>
      </c>
      <c r="C19" t="str">
        <f>RTD("cqg.rtd", ,"ContractData",B19, "Symbol",, "T")</f>
        <v>QOV27</v>
      </c>
      <c r="D19" t="str">
        <f t="shared" si="3"/>
        <v>27</v>
      </c>
      <c r="E19" t="str">
        <f>RTD("cqg.rtd", ,"ContractData",B19, "ContractMonth",, "T")</f>
        <v>OCT</v>
      </c>
      <c r="F19" s="1">
        <f>RTD("cqg.rtd", ,"ContractData",C19, "LastTrade",, "T")</f>
        <v>73.8</v>
      </c>
      <c r="G19" s="1">
        <f>RTD("cqg.rtd", ,"ContractData",C19, "NetLastTrade",, "T")</f>
        <v>-0.26000000000000512</v>
      </c>
      <c r="H19" s="1">
        <f>RTD("cqg.rtd", ,"ContractData",C19, "Bid",, "T")</f>
        <v>75.77</v>
      </c>
      <c r="I19" s="1">
        <f>RTD("cqg.rtd", ,"ContractData",C19, "Ask",, "T")</f>
        <v>76.62</v>
      </c>
      <c r="J19" s="1">
        <f>IF(RTD("cqg.rtd", ,"ContractData",C19, "T_Settlement",, "T")="",RTD("cqg.rtd", ,"ContractData",C19, "LastTrade",, "T"),RTD("cqg.rtd", ,"ContractData",C19, "T_Settlement",, "T"))</f>
        <v>73.8</v>
      </c>
      <c r="K19" s="1">
        <f>RTD("cqg.rtd", ,"ContractData",C19, "Y_Settlement",, "T")</f>
        <v>74.06</v>
      </c>
      <c r="L19" s="1">
        <f t="shared" si="4"/>
        <v>-0.26000000000000512</v>
      </c>
      <c r="N19" s="1" t="str">
        <f t="shared" si="0"/>
        <v>27</v>
      </c>
      <c r="O19" s="1" t="str">
        <f t="shared" si="1"/>
        <v>QOV27</v>
      </c>
      <c r="P19" s="1">
        <f t="shared" si="5"/>
        <v>-0.26</v>
      </c>
      <c r="Q19" s="3"/>
    </row>
    <row r="20" spans="1:20" x14ac:dyDescent="0.3">
      <c r="A20">
        <f t="shared" si="8"/>
        <v>18</v>
      </c>
      <c r="B20" t="str">
        <f t="shared" si="2"/>
        <v>QO?18</v>
      </c>
      <c r="C20" t="str">
        <f>RTD("cqg.rtd", ,"ContractData",B20, "Symbol",, "T")</f>
        <v>QOX27</v>
      </c>
      <c r="D20" t="str">
        <f t="shared" si="3"/>
        <v>27</v>
      </c>
      <c r="E20" t="str">
        <f>RTD("cqg.rtd", ,"ContractData",B20, "ContractMonth",, "T")</f>
        <v>NOV</v>
      </c>
      <c r="F20" s="1" t="str">
        <f>RTD("cqg.rtd", ,"ContractData",C20, "LastTrade",, "T")</f>
        <v/>
      </c>
      <c r="G20" s="1" t="str">
        <f>RTD("cqg.rtd", ,"ContractData",C20, "NetLastTrade",, "T")</f>
        <v/>
      </c>
      <c r="H20" s="1">
        <f>RTD("cqg.rtd", ,"ContractData",C20, "Bid",, "T")</f>
        <v>75.510000000000005</v>
      </c>
      <c r="I20" s="1">
        <f>RTD("cqg.rtd", ,"ContractData",C20, "Ask",, "T")</f>
        <v>76.489999999999995</v>
      </c>
      <c r="J20" s="1" t="str">
        <f>IF(RTD("cqg.rtd", ,"ContractData",C20, "T_Settlement",, "T")="",RTD("cqg.rtd", ,"ContractData",C20, "LastTrade",, "T"),RTD("cqg.rtd", ,"ContractData",C20, "T_Settlement",, "T"))</f>
        <v/>
      </c>
      <c r="K20" s="1">
        <f>RTD("cqg.rtd", ,"ContractData",C20, "Y_Settlement",, "T")</f>
        <v>73.88</v>
      </c>
      <c r="L20" s="1" t="str">
        <f t="shared" si="4"/>
        <v/>
      </c>
      <c r="N20" s="1" t="str">
        <f t="shared" si="0"/>
        <v>27</v>
      </c>
      <c r="O20" s="1" t="str">
        <f t="shared" si="1"/>
        <v>QOX27</v>
      </c>
      <c r="P20" s="1" t="str">
        <f t="shared" si="5"/>
        <v/>
      </c>
      <c r="Q20" s="3"/>
    </row>
    <row r="21" spans="1:20" x14ac:dyDescent="0.3">
      <c r="A21">
        <f t="shared" si="8"/>
        <v>19</v>
      </c>
      <c r="B21" t="str">
        <f t="shared" si="2"/>
        <v>QO?19</v>
      </c>
      <c r="C21" t="str">
        <f>RTD("cqg.rtd", ,"ContractData",B21, "Symbol",, "T")</f>
        <v>QOZ27</v>
      </c>
      <c r="D21" t="str">
        <f t="shared" si="3"/>
        <v>27</v>
      </c>
      <c r="E21" t="str">
        <f>RTD("cqg.rtd", ,"ContractData",B21, "ContractMonth",, "T")</f>
        <v>DEC</v>
      </c>
      <c r="F21" s="1">
        <f>RTD("cqg.rtd", ,"ContractData",C21, "LastTrade",, "T")</f>
        <v>75.739999999999995</v>
      </c>
      <c r="G21" s="1">
        <f>RTD("cqg.rtd", ,"ContractData",C21, "NetLastTrade",, "T")</f>
        <v>2.0299999999999869</v>
      </c>
      <c r="H21" s="1">
        <f>RTD("cqg.rtd", ,"ContractData",C21, "Bid",, "T")</f>
        <v>75.72</v>
      </c>
      <c r="I21" s="1">
        <f>RTD("cqg.rtd", ,"ContractData",C21, "Ask",, "T")</f>
        <v>75.760000000000005</v>
      </c>
      <c r="J21" s="1">
        <f>IF(RTD("cqg.rtd", ,"ContractData",C21, "T_Settlement",, "T")="",RTD("cqg.rtd", ,"ContractData",C21, "LastTrade",, "T"),RTD("cqg.rtd", ,"ContractData",C21, "T_Settlement",, "T"))</f>
        <v>75.739999999999995</v>
      </c>
      <c r="K21" s="1">
        <f>RTD("cqg.rtd", ,"ContractData",C21, "Y_Settlement",, "T")</f>
        <v>73.710000000000008</v>
      </c>
      <c r="L21" s="1">
        <f t="shared" si="4"/>
        <v>2.0299999999999869</v>
      </c>
      <c r="N21" s="1" t="str">
        <f t="shared" si="0"/>
        <v>27</v>
      </c>
      <c r="O21" s="1" t="str">
        <f t="shared" si="1"/>
        <v>QOZ27</v>
      </c>
      <c r="P21" s="1">
        <f t="shared" si="5"/>
        <v>2.0299999999999998</v>
      </c>
      <c r="Q21" s="3"/>
      <c r="R21" s="5" t="str">
        <f>RTD("cqg.rtd", ,"ContractData", "QOM26", "T_SettlementTime",, "T")</f>
        <v/>
      </c>
    </row>
    <row r="22" spans="1:20" x14ac:dyDescent="0.3">
      <c r="A22">
        <f t="shared" si="8"/>
        <v>20</v>
      </c>
      <c r="B22" t="str">
        <f t="shared" si="2"/>
        <v>QO?20</v>
      </c>
      <c r="C22" t="str">
        <f>RTD("cqg.rtd", ,"ContractData",B22, "Symbol",, "T")</f>
        <v>QOF28</v>
      </c>
      <c r="D22" t="str">
        <f t="shared" si="3"/>
        <v>28</v>
      </c>
      <c r="E22" t="str">
        <f>RTD("cqg.rtd", ,"ContractData",B22, "ContractMonth",, "T")</f>
        <v>JAN</v>
      </c>
      <c r="F22" s="1" t="str">
        <f>RTD("cqg.rtd", ,"ContractData",C22, "LastTrade",, "T")</f>
        <v/>
      </c>
      <c r="G22" s="1" t="str">
        <f>RTD("cqg.rtd", ,"ContractData",C22, "NetLastTrade",, "T")</f>
        <v/>
      </c>
      <c r="H22" s="1">
        <f>RTD("cqg.rtd", ,"ContractData",C22, "Bid",, "T")</f>
        <v>74.97</v>
      </c>
      <c r="I22" s="1">
        <f>RTD("cqg.rtd", ,"ContractData",C22, "Ask",, "T")</f>
        <v>76.02</v>
      </c>
      <c r="J22" s="1" t="str">
        <f>IF(RTD("cqg.rtd", ,"ContractData",C22, "T_Settlement",, "T")="",RTD("cqg.rtd", ,"ContractData",C22, "LastTrade",, "T"),RTD("cqg.rtd", ,"ContractData",C22, "T_Settlement",, "T"))</f>
        <v/>
      </c>
      <c r="K22" s="1">
        <f>RTD("cqg.rtd", ,"ContractData",C22, "Y_Settlement",, "T")</f>
        <v>73.5</v>
      </c>
      <c r="L22" s="1" t="str">
        <f t="shared" si="4"/>
        <v/>
      </c>
      <c r="N22" s="1" t="str">
        <f t="shared" si="0"/>
        <v>28</v>
      </c>
      <c r="O22" s="1" t="str">
        <f t="shared" si="1"/>
        <v>QOF28</v>
      </c>
      <c r="P22" s="1" t="str">
        <f t="shared" si="5"/>
        <v/>
      </c>
      <c r="Q22" s="3"/>
      <c r="R22" s="5"/>
    </row>
    <row r="23" spans="1:20" x14ac:dyDescent="0.3">
      <c r="A23">
        <f t="shared" si="8"/>
        <v>21</v>
      </c>
      <c r="B23" t="str">
        <f t="shared" si="2"/>
        <v>QO?21</v>
      </c>
      <c r="C23" t="str">
        <f>RTD("cqg.rtd", ,"ContractData",B23, "Symbol",, "T")</f>
        <v>QOG28</v>
      </c>
      <c r="D23" t="str">
        <f t="shared" si="3"/>
        <v>28</v>
      </c>
      <c r="E23" t="str">
        <f>RTD("cqg.rtd", ,"ContractData",B23, "ContractMonth",, "T")</f>
        <v>FEB</v>
      </c>
      <c r="F23" s="1">
        <f>RTD("cqg.rtd", ,"ContractData",C23, "LastTrade",, "T")</f>
        <v>73</v>
      </c>
      <c r="G23" s="1">
        <f>RTD("cqg.rtd", ,"ContractData",C23, "NetLastTrade",, "T")</f>
        <v>-0.29999999999999716</v>
      </c>
      <c r="H23" s="1">
        <f>RTD("cqg.rtd", ,"ContractData",C23, "Bid",, "T")</f>
        <v>74.760000000000005</v>
      </c>
      <c r="I23" s="1">
        <f>RTD("cqg.rtd", ,"ContractData",C23, "Ask",, "T")</f>
        <v>75.86</v>
      </c>
      <c r="J23" s="1">
        <f>IF(RTD("cqg.rtd", ,"ContractData",C23, "T_Settlement",, "T")="",RTD("cqg.rtd", ,"ContractData",C23, "LastTrade",, "T"),RTD("cqg.rtd", ,"ContractData",C23, "T_Settlement",, "T"))</f>
        <v>73</v>
      </c>
      <c r="K23" s="1">
        <f>RTD("cqg.rtd", ,"ContractData",C23, "Y_Settlement",, "T")</f>
        <v>73.3</v>
      </c>
      <c r="L23" s="1">
        <f t="shared" si="4"/>
        <v>-0.29999999999999716</v>
      </c>
      <c r="N23" s="1" t="str">
        <f t="shared" si="0"/>
        <v>28</v>
      </c>
      <c r="O23" s="1" t="str">
        <f t="shared" si="1"/>
        <v>QOG28</v>
      </c>
      <c r="P23" s="1">
        <f t="shared" si="5"/>
        <v>-0.3</v>
      </c>
      <c r="Q23" s="3"/>
    </row>
    <row r="24" spans="1:20" x14ac:dyDescent="0.3">
      <c r="A24">
        <f t="shared" si="8"/>
        <v>22</v>
      </c>
      <c r="B24" t="str">
        <f t="shared" si="2"/>
        <v>QO?22</v>
      </c>
      <c r="C24" t="str">
        <f>RTD("cqg.rtd", ,"ContractData",B24, "Symbol",, "T")</f>
        <v>QOH28</v>
      </c>
      <c r="D24" t="str">
        <f t="shared" si="3"/>
        <v>28</v>
      </c>
      <c r="E24" t="str">
        <f>RTD("cqg.rtd", ,"ContractData",B24, "ContractMonth",, "T")</f>
        <v>MAR</v>
      </c>
      <c r="F24" s="1" t="str">
        <f>RTD("cqg.rtd", ,"ContractData",C24, "LastTrade",, "T")</f>
        <v/>
      </c>
      <c r="G24" s="1" t="str">
        <f>RTD("cqg.rtd", ,"ContractData",C24, "NetLastTrade",, "T")</f>
        <v/>
      </c>
      <c r="H24" s="1">
        <f>RTD("cqg.rtd", ,"ContractData",C24, "Bid",, "T")</f>
        <v>74.570000000000007</v>
      </c>
      <c r="I24" s="1">
        <f>RTD("cqg.rtd", ,"ContractData",C24, "Ask",, "T")</f>
        <v>75.69</v>
      </c>
      <c r="J24" s="1" t="str">
        <f>IF(RTD("cqg.rtd", ,"ContractData",C24, "T_Settlement",, "T")="",RTD("cqg.rtd", ,"ContractData",C24, "LastTrade",, "T"),RTD("cqg.rtd", ,"ContractData",C24, "T_Settlement",, "T"))</f>
        <v/>
      </c>
      <c r="K24" s="1">
        <f>RTD("cqg.rtd", ,"ContractData",C24, "Y_Settlement",, "T")</f>
        <v>73.17</v>
      </c>
      <c r="L24" s="1" t="str">
        <f t="shared" si="4"/>
        <v/>
      </c>
      <c r="N24" s="1" t="str">
        <f t="shared" si="0"/>
        <v>28</v>
      </c>
      <c r="O24" s="1" t="str">
        <f t="shared" si="1"/>
        <v>QOH28</v>
      </c>
      <c r="P24" s="1" t="str">
        <f t="shared" si="5"/>
        <v/>
      </c>
      <c r="Q24" s="3"/>
    </row>
    <row r="25" spans="1:20" x14ac:dyDescent="0.3">
      <c r="A25">
        <f t="shared" si="8"/>
        <v>23</v>
      </c>
      <c r="B25" t="str">
        <f t="shared" si="2"/>
        <v>QO?23</v>
      </c>
      <c r="C25" t="str">
        <f>RTD("cqg.rtd", ,"ContractData",B25, "Symbol",, "T")</f>
        <v>QOJ28</v>
      </c>
      <c r="D25" t="str">
        <f t="shared" si="3"/>
        <v>28</v>
      </c>
      <c r="E25" t="str">
        <f>RTD("cqg.rtd", ,"ContractData",B25, "ContractMonth",, "T")</f>
        <v>APR</v>
      </c>
      <c r="F25" s="1">
        <f>RTD("cqg.rtd", ,"ContractData",C25, "LastTrade",, "T")</f>
        <v>75.739999999999995</v>
      </c>
      <c r="G25" s="1">
        <f>RTD("cqg.rtd", ,"ContractData",C25, "NetLastTrade",, "T")</f>
        <v>2.6499999999999915</v>
      </c>
      <c r="H25" s="1">
        <f>RTD("cqg.rtd", ,"ContractData",C25, "Bid",, "T")</f>
        <v>74.55</v>
      </c>
      <c r="I25" s="1">
        <f>RTD("cqg.rtd", ,"ContractData",C25, "Ask",, "T")</f>
        <v>75.52</v>
      </c>
      <c r="J25" s="1">
        <f>IF(RTD("cqg.rtd", ,"ContractData",C25, "T_Settlement",, "T")="",RTD("cqg.rtd", ,"ContractData",C25, "LastTrade",, "T"),RTD("cqg.rtd", ,"ContractData",C25, "T_Settlement",, "T"))</f>
        <v>75.739999999999995</v>
      </c>
      <c r="K25" s="1">
        <f>RTD("cqg.rtd", ,"ContractData",C25, "Y_Settlement",, "T")</f>
        <v>73.09</v>
      </c>
      <c r="L25" s="1">
        <f t="shared" si="4"/>
        <v>2.6499999999999915</v>
      </c>
      <c r="N25" s="1" t="str">
        <f t="shared" si="0"/>
        <v>28</v>
      </c>
      <c r="O25" s="1" t="str">
        <f t="shared" si="1"/>
        <v>QOJ28</v>
      </c>
      <c r="P25" s="1">
        <f t="shared" si="5"/>
        <v>2.65</v>
      </c>
      <c r="Q25" s="3"/>
    </row>
    <row r="26" spans="1:20" x14ac:dyDescent="0.3">
      <c r="A26">
        <f t="shared" si="8"/>
        <v>24</v>
      </c>
      <c r="B26" t="str">
        <f t="shared" si="2"/>
        <v>QO?24</v>
      </c>
      <c r="C26" t="str">
        <f>RTD("cqg.rtd", ,"ContractData",B26, "Symbol",, "T")</f>
        <v>QOK28</v>
      </c>
      <c r="D26" t="str">
        <f t="shared" si="3"/>
        <v>28</v>
      </c>
      <c r="E26" t="str">
        <f>RTD("cqg.rtd", ,"ContractData",B26, "ContractMonth",, "T")</f>
        <v>MAY</v>
      </c>
      <c r="F26" s="1">
        <f>RTD("cqg.rtd", ,"ContractData",C26, "LastTrade",, "T")</f>
        <v>75</v>
      </c>
      <c r="G26" s="1">
        <f>RTD("cqg.rtd", ,"ContractData",C26, "NetLastTrade",, "T")</f>
        <v>1.9899999999999949</v>
      </c>
      <c r="H26" s="1">
        <f>RTD("cqg.rtd", ,"ContractData",C26, "Bid",, "T")</f>
        <v>74.42</v>
      </c>
      <c r="I26" s="1">
        <f>RTD("cqg.rtd", ,"ContractData",C26, "Ask",, "T")</f>
        <v>75.42</v>
      </c>
      <c r="J26" s="1">
        <f>IF(RTD("cqg.rtd", ,"ContractData",C26, "T_Settlement",, "T")="",RTD("cqg.rtd", ,"ContractData",C26, "LastTrade",, "T"),RTD("cqg.rtd", ,"ContractData",C26, "T_Settlement",, "T"))</f>
        <v>75</v>
      </c>
      <c r="K26" s="1">
        <f>RTD("cqg.rtd", ,"ContractData",C26, "Y_Settlement",, "T")</f>
        <v>73.010000000000005</v>
      </c>
      <c r="L26" s="1">
        <f t="shared" si="4"/>
        <v>1.9899999999999949</v>
      </c>
      <c r="N26" s="1" t="str">
        <f t="shared" si="0"/>
        <v>28</v>
      </c>
      <c r="O26" s="1" t="str">
        <f t="shared" si="1"/>
        <v>QOK28</v>
      </c>
      <c r="P26" s="1">
        <f t="shared" si="5"/>
        <v>1.99</v>
      </c>
      <c r="Q26" s="3"/>
    </row>
    <row r="27" spans="1:20" x14ac:dyDescent="0.3">
      <c r="A27">
        <f t="shared" si="8"/>
        <v>25</v>
      </c>
      <c r="B27" t="str">
        <f t="shared" si="2"/>
        <v>QO?25</v>
      </c>
      <c r="C27" t="str">
        <f>RTD("cqg.rtd", ,"ContractData",B27, "Symbol",, "T")</f>
        <v>QOM28</v>
      </c>
      <c r="D27" t="str">
        <f t="shared" si="3"/>
        <v>28</v>
      </c>
      <c r="E27" t="str">
        <f>RTD("cqg.rtd", ,"ContractData",B27, "ContractMonth",, "T")</f>
        <v>JUN</v>
      </c>
      <c r="F27" s="1">
        <f>RTD("cqg.rtd", ,"ContractData",C27, "LastTrade",, "T")</f>
        <v>74.83</v>
      </c>
      <c r="G27" s="1">
        <f>RTD("cqg.rtd", ,"ContractData",C27, "NetLastTrade",, "T")</f>
        <v>1.9200000000000017</v>
      </c>
      <c r="H27" s="1">
        <f>RTD("cqg.rtd", ,"ContractData",C27, "Bid",, "T")</f>
        <v>74.73</v>
      </c>
      <c r="I27" s="1">
        <f>RTD("cqg.rtd", ,"ContractData",C27, "Ask",, "T")</f>
        <v>74.790000000000006</v>
      </c>
      <c r="J27" s="1">
        <f>IF(RTD("cqg.rtd", ,"ContractData",C27, "T_Settlement",, "T")="",RTD("cqg.rtd", ,"ContractData",C27, "LastTrade",, "T"),RTD("cqg.rtd", ,"ContractData",C27, "T_Settlement",, "T"))</f>
        <v>74.83</v>
      </c>
      <c r="K27" s="1">
        <f>RTD("cqg.rtd", ,"ContractData",C27, "Y_Settlement",, "T")</f>
        <v>72.91</v>
      </c>
      <c r="L27" s="1">
        <f t="shared" si="4"/>
        <v>1.9200000000000017</v>
      </c>
      <c r="N27" s="1" t="str">
        <f t="shared" si="0"/>
        <v>28</v>
      </c>
      <c r="O27" s="1" t="str">
        <f t="shared" si="1"/>
        <v>QOM28</v>
      </c>
      <c r="P27" s="1">
        <f t="shared" si="5"/>
        <v>1.92</v>
      </c>
      <c r="Q27" s="3"/>
    </row>
    <row r="28" spans="1:20" x14ac:dyDescent="0.3">
      <c r="A28">
        <f t="shared" si="8"/>
        <v>26</v>
      </c>
      <c r="B28" t="str">
        <f t="shared" si="2"/>
        <v>QO?26</v>
      </c>
      <c r="C28" t="str">
        <f>RTD("cqg.rtd", ,"ContractData",B28, "Symbol",, "T")</f>
        <v>QON28</v>
      </c>
      <c r="D28" t="str">
        <f t="shared" si="3"/>
        <v>28</v>
      </c>
      <c r="E28" t="str">
        <f>RTD("cqg.rtd", ,"ContractData",B28, "ContractMonth",, "T")</f>
        <v>JUL</v>
      </c>
      <c r="F28" s="1" t="str">
        <f>RTD("cqg.rtd", ,"ContractData",C28, "LastTrade",, "T")</f>
        <v/>
      </c>
      <c r="G28" s="1" t="str">
        <f>RTD("cqg.rtd", ,"ContractData",C28, "NetLastTrade",, "T")</f>
        <v/>
      </c>
      <c r="H28" s="1">
        <f>RTD("cqg.rtd", ,"ContractData",C28, "Bid",, "T")</f>
        <v>74.08</v>
      </c>
      <c r="I28" s="1">
        <f>RTD("cqg.rtd", ,"ContractData",C28, "Ask",, "T")</f>
        <v>75.150000000000006</v>
      </c>
      <c r="J28" s="1" t="str">
        <f>IF(RTD("cqg.rtd", ,"ContractData",C28, "T_Settlement",, "T")="",RTD("cqg.rtd", ,"ContractData",C28, "LastTrade",, "T"),RTD("cqg.rtd", ,"ContractData",C28, "T_Settlement",, "T"))</f>
        <v/>
      </c>
      <c r="K28" s="1">
        <f>RTD("cqg.rtd", ,"ContractData",C28, "Y_Settlement",, "T")</f>
        <v>72.78</v>
      </c>
      <c r="L28" s="1" t="str">
        <f t="shared" si="4"/>
        <v/>
      </c>
      <c r="N28" s="1" t="str">
        <f t="shared" si="0"/>
        <v>28</v>
      </c>
      <c r="O28" s="1" t="str">
        <f t="shared" si="1"/>
        <v>QON28</v>
      </c>
      <c r="P28" s="1" t="str">
        <f t="shared" si="5"/>
        <v/>
      </c>
      <c r="Q28" s="3"/>
    </row>
    <row r="29" spans="1:20" x14ac:dyDescent="0.3">
      <c r="A29">
        <f t="shared" si="8"/>
        <v>27</v>
      </c>
      <c r="B29" t="str">
        <f t="shared" si="2"/>
        <v>QO?27</v>
      </c>
      <c r="C29" t="str">
        <f>RTD("cqg.rtd", ,"ContractData",B29, "Symbol",, "T")</f>
        <v>QOQ28</v>
      </c>
      <c r="D29" t="str">
        <f t="shared" si="3"/>
        <v>28</v>
      </c>
      <c r="E29" t="str">
        <f>RTD("cqg.rtd", ,"ContractData",B29, "ContractMonth",, "T")</f>
        <v>AUG</v>
      </c>
      <c r="F29" s="1" t="str">
        <f>RTD("cqg.rtd", ,"ContractData",C29, "LastTrade",, "T")</f>
        <v/>
      </c>
      <c r="G29" s="1" t="str">
        <f>RTD("cqg.rtd", ,"ContractData",C29, "NetLastTrade",, "T")</f>
        <v/>
      </c>
      <c r="H29" s="1">
        <f>RTD("cqg.rtd", ,"ContractData",C29, "Bid",, "T")</f>
        <v>73.87</v>
      </c>
      <c r="I29" s="1">
        <f>RTD("cqg.rtd", ,"ContractData",C29, "Ask",, "T")</f>
        <v>75.040000000000006</v>
      </c>
      <c r="J29" s="1" t="str">
        <f>IF(RTD("cqg.rtd", ,"ContractData",C29, "T_Settlement",, "T")="",RTD("cqg.rtd", ,"ContractData",C29, "LastTrade",, "T"),RTD("cqg.rtd", ,"ContractData",C29, "T_Settlement",, "T"))</f>
        <v/>
      </c>
      <c r="K29" s="1">
        <f>RTD("cqg.rtd", ,"ContractData",C29, "Y_Settlement",, "T")</f>
        <v>72.650000000000006</v>
      </c>
      <c r="L29" s="1" t="str">
        <f t="shared" si="4"/>
        <v/>
      </c>
      <c r="N29" s="1" t="str">
        <f t="shared" si="0"/>
        <v>28</v>
      </c>
      <c r="O29" s="1" t="str">
        <f t="shared" si="1"/>
        <v>QOQ28</v>
      </c>
      <c r="P29" s="1" t="str">
        <f t="shared" si="5"/>
        <v/>
      </c>
      <c r="Q29" s="3"/>
    </row>
    <row r="30" spans="1:20" x14ac:dyDescent="0.3">
      <c r="A30">
        <f t="shared" si="8"/>
        <v>28</v>
      </c>
      <c r="B30" t="str">
        <f t="shared" si="2"/>
        <v>QO?28</v>
      </c>
      <c r="C30" t="str">
        <f>RTD("cqg.rtd", ,"ContractData",B30, "Symbol",, "T")</f>
        <v>QOU28</v>
      </c>
      <c r="D30" t="str">
        <f t="shared" si="3"/>
        <v>28</v>
      </c>
      <c r="E30" t="str">
        <f>RTD("cqg.rtd", ,"ContractData",B30, "ContractMonth",, "T")</f>
        <v>SEP</v>
      </c>
      <c r="F30" s="1" t="str">
        <f>RTD("cqg.rtd", ,"ContractData",C30, "LastTrade",, "T")</f>
        <v/>
      </c>
      <c r="G30" s="1" t="str">
        <f>RTD("cqg.rtd", ,"ContractData",C30, "NetLastTrade",, "T")</f>
        <v/>
      </c>
      <c r="H30" s="1">
        <f>RTD("cqg.rtd", ,"ContractData",C30, "Bid",, "T")</f>
        <v>73.81</v>
      </c>
      <c r="I30" s="1">
        <f>RTD("cqg.rtd", ,"ContractData",C30, "Ask",, "T")</f>
        <v>74.81</v>
      </c>
      <c r="J30" s="1" t="str">
        <f>IF(RTD("cqg.rtd", ,"ContractData",C30, "T_Settlement",, "T")="",RTD("cqg.rtd", ,"ContractData",C30, "LastTrade",, "T"),RTD("cqg.rtd", ,"ContractData",C30, "T_Settlement",, "T"))</f>
        <v/>
      </c>
      <c r="K30" s="1">
        <f>RTD("cqg.rtd", ,"ContractData",C30, "Y_Settlement",, "T")</f>
        <v>72.510000000000005</v>
      </c>
      <c r="L30" s="1" t="str">
        <f t="shared" si="4"/>
        <v/>
      </c>
      <c r="N30" s="1" t="str">
        <f t="shared" si="0"/>
        <v>28</v>
      </c>
      <c r="O30" s="1" t="str">
        <f t="shared" si="1"/>
        <v>QOU28</v>
      </c>
      <c r="P30" s="1" t="str">
        <f t="shared" si="5"/>
        <v/>
      </c>
      <c r="Q30" s="3"/>
    </row>
    <row r="31" spans="1:20" x14ac:dyDescent="0.3">
      <c r="A31">
        <f t="shared" si="8"/>
        <v>29</v>
      </c>
      <c r="B31" t="str">
        <f t="shared" si="2"/>
        <v>QO?29</v>
      </c>
      <c r="C31" t="str">
        <f>RTD("cqg.rtd", ,"ContractData",B31, "Symbol",, "T")</f>
        <v>QOV28</v>
      </c>
      <c r="D31" t="str">
        <f t="shared" si="3"/>
        <v>28</v>
      </c>
      <c r="E31" t="str">
        <f>RTD("cqg.rtd", ,"ContractData",B31, "ContractMonth",, "T")</f>
        <v>OCT</v>
      </c>
      <c r="F31" s="1" t="str">
        <f>RTD("cqg.rtd", ,"ContractData",C31, "LastTrade",, "T")</f>
        <v/>
      </c>
      <c r="G31" s="1" t="str">
        <f>RTD("cqg.rtd", ,"ContractData",C31, "NetLastTrade",, "T")</f>
        <v/>
      </c>
      <c r="H31" s="1">
        <f>RTD("cqg.rtd", ,"ContractData",C31, "Bid",, "T")</f>
        <v>73.56</v>
      </c>
      <c r="I31" s="1">
        <f>RTD("cqg.rtd", ,"ContractData",C31, "Ask",, "T")</f>
        <v>74.680000000000007</v>
      </c>
      <c r="J31" s="1" t="str">
        <f>IF(RTD("cqg.rtd", ,"ContractData",C31, "T_Settlement",, "T")="",RTD("cqg.rtd", ,"ContractData",C31, "LastTrade",, "T"),RTD("cqg.rtd", ,"ContractData",C31, "T_Settlement",, "T"))</f>
        <v/>
      </c>
      <c r="K31" s="1">
        <f>RTD("cqg.rtd", ,"ContractData",C31, "Y_Settlement",, "T")</f>
        <v>72.38</v>
      </c>
      <c r="L31" s="1" t="str">
        <f t="shared" si="4"/>
        <v/>
      </c>
      <c r="N31" s="1" t="str">
        <f t="shared" si="0"/>
        <v>28</v>
      </c>
      <c r="O31" s="1" t="str">
        <f t="shared" si="1"/>
        <v>QOV28</v>
      </c>
      <c r="P31" s="1" t="str">
        <f t="shared" si="5"/>
        <v/>
      </c>
      <c r="Q31" s="3"/>
      <c r="T31" s="4"/>
    </row>
    <row r="32" spans="1:20" x14ac:dyDescent="0.3">
      <c r="A32">
        <f t="shared" si="8"/>
        <v>30</v>
      </c>
      <c r="B32" t="str">
        <f t="shared" si="2"/>
        <v>QO?30</v>
      </c>
      <c r="C32" t="str">
        <f>RTD("cqg.rtd", ,"ContractData",B32, "Symbol",, "T")</f>
        <v>QOX28</v>
      </c>
      <c r="D32" t="str">
        <f t="shared" si="3"/>
        <v>28</v>
      </c>
      <c r="E32" t="str">
        <f>RTD("cqg.rtd", ,"ContractData",B32, "ContractMonth",, "T")</f>
        <v>NOV</v>
      </c>
      <c r="F32" s="1" t="str">
        <f>RTD("cqg.rtd", ,"ContractData",C32, "LastTrade",, "T")</f>
        <v/>
      </c>
      <c r="G32" s="1" t="str">
        <f>RTD("cqg.rtd", ,"ContractData",C32, "NetLastTrade",, "T")</f>
        <v/>
      </c>
      <c r="H32" s="1">
        <f>RTD("cqg.rtd", ,"ContractData",C32, "Bid",, "T")</f>
        <v>73.47</v>
      </c>
      <c r="I32" s="1">
        <f>RTD("cqg.rtd", ,"ContractData",C32, "Ask",, "T")</f>
        <v>74.55</v>
      </c>
      <c r="J32" s="1" t="str">
        <f>IF(RTD("cqg.rtd", ,"ContractData",C32, "T_Settlement",, "T")="",RTD("cqg.rtd", ,"ContractData",C32, "LastTrade",, "T"),RTD("cqg.rtd", ,"ContractData",C32, "T_Settlement",, "T"))</f>
        <v/>
      </c>
      <c r="K32" s="1">
        <f>RTD("cqg.rtd", ,"ContractData",C32, "Y_Settlement",, "T")</f>
        <v>72.27</v>
      </c>
      <c r="L32" s="1" t="str">
        <f t="shared" si="4"/>
        <v/>
      </c>
      <c r="N32" s="1" t="str">
        <f t="shared" si="0"/>
        <v>28</v>
      </c>
      <c r="O32" s="1" t="str">
        <f t="shared" si="1"/>
        <v>QOX28</v>
      </c>
      <c r="P32" s="1" t="str">
        <f t="shared" si="5"/>
        <v/>
      </c>
      <c r="Q32" s="3"/>
      <c r="T32" s="4"/>
    </row>
    <row r="33" spans="1:20" x14ac:dyDescent="0.3">
      <c r="A33">
        <f t="shared" si="8"/>
        <v>31</v>
      </c>
      <c r="B33" t="str">
        <f t="shared" si="2"/>
        <v>QO?31</v>
      </c>
      <c r="C33" t="str">
        <f>RTD("cqg.rtd", ,"ContractData",B33, "Symbol",, "T")</f>
        <v>QOZ28</v>
      </c>
      <c r="D33" t="str">
        <f t="shared" si="3"/>
        <v>28</v>
      </c>
      <c r="E33" t="str">
        <f>RTD("cqg.rtd", ,"ContractData",B33, "ContractMonth",, "T")</f>
        <v>DEC</v>
      </c>
      <c r="F33" s="1">
        <f>RTD("cqg.rtd", ,"ContractData",C33, "LastTrade",, "T")</f>
        <v>73.92</v>
      </c>
      <c r="G33" s="1">
        <f>RTD("cqg.rtd", ,"ContractData",C33, "NetLastTrade",, "T")</f>
        <v>1.7399999999999949</v>
      </c>
      <c r="H33" s="1">
        <f>RTD("cqg.rtd", ,"ContractData",C33, "Bid",, "T")</f>
        <v>73.83</v>
      </c>
      <c r="I33" s="1">
        <f>RTD("cqg.rtd", ,"ContractData",C33, "Ask",, "T")</f>
        <v>73.89</v>
      </c>
      <c r="J33" s="1">
        <f>IF(RTD("cqg.rtd", ,"ContractData",C33, "T_Settlement",, "T")="",RTD("cqg.rtd", ,"ContractData",C33, "LastTrade",, "T"),RTD("cqg.rtd", ,"ContractData",C33, "T_Settlement",, "T"))</f>
        <v>73.92</v>
      </c>
      <c r="K33" s="1">
        <f>RTD("cqg.rtd", ,"ContractData",C33, "Y_Settlement",, "T")</f>
        <v>72.180000000000007</v>
      </c>
      <c r="L33" s="1">
        <f t="shared" si="4"/>
        <v>1.7399999999999949</v>
      </c>
      <c r="N33" s="1" t="str">
        <f t="shared" si="0"/>
        <v>28</v>
      </c>
      <c r="O33" s="1" t="str">
        <f t="shared" si="1"/>
        <v>QOZ28</v>
      </c>
      <c r="P33" s="1">
        <f t="shared" si="5"/>
        <v>1.74</v>
      </c>
      <c r="Q33" s="3"/>
    </row>
    <row r="34" spans="1:20" x14ac:dyDescent="0.3">
      <c r="A34">
        <f t="shared" si="8"/>
        <v>32</v>
      </c>
      <c r="B34" t="str">
        <f t="shared" si="2"/>
        <v>QO?32</v>
      </c>
      <c r="C34" t="str">
        <f>RTD("cqg.rtd", ,"ContractData",B34, "Symbol",, "T")</f>
        <v>QOF29</v>
      </c>
      <c r="D34" t="str">
        <f t="shared" si="3"/>
        <v>29</v>
      </c>
      <c r="E34" t="str">
        <f>RTD("cqg.rtd", ,"ContractData",B34, "ContractMonth",, "T")</f>
        <v>JAN</v>
      </c>
      <c r="F34" s="1" t="str">
        <f>RTD("cqg.rtd", ,"ContractData",C34, "LastTrade",, "T")</f>
        <v/>
      </c>
      <c r="G34" s="1" t="str">
        <f>RTD("cqg.rtd", ,"ContractData",C34, "NetLastTrade",, "T")</f>
        <v/>
      </c>
      <c r="H34" s="1">
        <f>RTD("cqg.rtd", ,"ContractData",C34, "Bid",, "T")</f>
        <v>73.14</v>
      </c>
      <c r="I34" s="1">
        <f>RTD("cqg.rtd", ,"ContractData",C34, "Ask",, "T")</f>
        <v>74.33</v>
      </c>
      <c r="J34" s="1" t="str">
        <f>IF(RTD("cqg.rtd", ,"ContractData",C34, "T_Settlement",, "T")="",RTD("cqg.rtd", ,"ContractData",C34, "LastTrade",, "T"),RTD("cqg.rtd", ,"ContractData",C34, "T_Settlement",, "T"))</f>
        <v/>
      </c>
      <c r="K34" s="1">
        <f>RTD("cqg.rtd", ,"ContractData",C34, "Y_Settlement",, "T")</f>
        <v>72.070000000000007</v>
      </c>
      <c r="L34" s="1" t="str">
        <f t="shared" si="4"/>
        <v/>
      </c>
      <c r="N34" s="1" t="str">
        <f t="shared" si="0"/>
        <v>29</v>
      </c>
      <c r="O34" s="1" t="str">
        <f t="shared" si="1"/>
        <v>QOF29</v>
      </c>
      <c r="P34" s="1" t="str">
        <f t="shared" si="5"/>
        <v/>
      </c>
      <c r="Q34" s="3"/>
    </row>
    <row r="35" spans="1:20" x14ac:dyDescent="0.3">
      <c r="A35">
        <f t="shared" si="8"/>
        <v>33</v>
      </c>
      <c r="B35" t="str">
        <f t="shared" si="2"/>
        <v>QO?33</v>
      </c>
      <c r="C35" t="str">
        <f>RTD("cqg.rtd", ,"ContractData",B35, "Symbol",, "T")</f>
        <v>QOG29</v>
      </c>
      <c r="D35" t="str">
        <f t="shared" si="3"/>
        <v>29</v>
      </c>
      <c r="E35" t="str">
        <f>RTD("cqg.rtd", ,"ContractData",B35, "ContractMonth",, "T")</f>
        <v>FEB</v>
      </c>
      <c r="F35" s="1" t="str">
        <f>RTD("cqg.rtd", ,"ContractData",C35, "LastTrade",, "T")</f>
        <v/>
      </c>
      <c r="G35" s="1" t="str">
        <f>RTD("cqg.rtd", ,"ContractData",C35, "NetLastTrade",, "T")</f>
        <v/>
      </c>
      <c r="H35" s="1">
        <f>RTD("cqg.rtd", ,"ContractData",C35, "Bid",, "T")</f>
        <v>73</v>
      </c>
      <c r="I35" s="1">
        <f>RTD("cqg.rtd", ,"ContractData",C35, "Ask",, "T")</f>
        <v>74.28</v>
      </c>
      <c r="J35" s="1" t="str">
        <f>IF(RTD("cqg.rtd", ,"ContractData",C35, "T_Settlement",, "T")="",RTD("cqg.rtd", ,"ContractData",C35, "LastTrade",, "T"),RTD("cqg.rtd", ,"ContractData",C35, "T_Settlement",, "T"))</f>
        <v/>
      </c>
      <c r="K35" s="1">
        <f>RTD("cqg.rtd", ,"ContractData",C35, "Y_Settlement",, "T")</f>
        <v>71.98</v>
      </c>
      <c r="L35" s="1" t="str">
        <f t="shared" si="4"/>
        <v/>
      </c>
      <c r="N35" s="1" t="str">
        <f t="shared" ref="N35:N66" si="9">D35</f>
        <v>29</v>
      </c>
      <c r="O35" s="1" t="str">
        <f t="shared" ref="O35:O66" si="10">C35</f>
        <v>QOG29</v>
      </c>
      <c r="P35" s="1" t="str">
        <f t="shared" si="5"/>
        <v/>
      </c>
      <c r="Q35" s="3"/>
      <c r="T35" s="4"/>
    </row>
    <row r="36" spans="1:20" x14ac:dyDescent="0.3">
      <c r="A36">
        <f t="shared" si="8"/>
        <v>34</v>
      </c>
      <c r="B36" t="str">
        <f t="shared" si="2"/>
        <v>QO?34</v>
      </c>
      <c r="C36" t="str">
        <f>RTD("cqg.rtd", ,"ContractData",B36, "Symbol",, "T")</f>
        <v>QOH29</v>
      </c>
      <c r="D36" t="str">
        <f t="shared" si="3"/>
        <v>29</v>
      </c>
      <c r="E36" t="str">
        <f>RTD("cqg.rtd", ,"ContractData",B36, "ContractMonth",, "T")</f>
        <v>MAR</v>
      </c>
      <c r="F36" s="1" t="str">
        <f>RTD("cqg.rtd", ,"ContractData",C36, "LastTrade",, "T")</f>
        <v/>
      </c>
      <c r="G36" s="1" t="str">
        <f>RTD("cqg.rtd", ,"ContractData",C36, "NetLastTrade",, "T")</f>
        <v/>
      </c>
      <c r="H36" s="1">
        <f>RTD("cqg.rtd", ,"ContractData",C36, "Bid",, "T")</f>
        <v>72.900000000000006</v>
      </c>
      <c r="I36" s="1">
        <f>RTD("cqg.rtd", ,"ContractData",C36, "Ask",, "T")</f>
        <v>74.19</v>
      </c>
      <c r="J36" s="1" t="str">
        <f>IF(RTD("cqg.rtd", ,"ContractData",C36, "T_Settlement",, "T")="",RTD("cqg.rtd", ,"ContractData",C36, "LastTrade",, "T"),RTD("cqg.rtd", ,"ContractData",C36, "T_Settlement",, "T"))</f>
        <v/>
      </c>
      <c r="K36" s="1">
        <f>RTD("cqg.rtd", ,"ContractData",C36, "Y_Settlement",, "T")</f>
        <v>71.91</v>
      </c>
      <c r="L36" s="1" t="str">
        <f t="shared" si="4"/>
        <v/>
      </c>
      <c r="N36" s="1" t="str">
        <f t="shared" si="9"/>
        <v>29</v>
      </c>
      <c r="O36" s="1" t="str">
        <f t="shared" si="10"/>
        <v>QOH29</v>
      </c>
      <c r="P36" s="1" t="str">
        <f t="shared" si="5"/>
        <v/>
      </c>
      <c r="Q36" s="3"/>
    </row>
    <row r="37" spans="1:20" x14ac:dyDescent="0.3">
      <c r="A37">
        <f t="shared" si="8"/>
        <v>35</v>
      </c>
      <c r="B37" t="str">
        <f t="shared" si="2"/>
        <v>QO?35</v>
      </c>
      <c r="C37" t="str">
        <f>RTD("cqg.rtd", ,"ContractData",B37, "Symbol",, "T")</f>
        <v>QOJ29</v>
      </c>
      <c r="D37" t="str">
        <f t="shared" si="3"/>
        <v>29</v>
      </c>
      <c r="E37" t="str">
        <f>RTD("cqg.rtd", ,"ContractData",B37, "ContractMonth",, "T")</f>
        <v>APR</v>
      </c>
      <c r="F37" s="1" t="str">
        <f>RTD("cqg.rtd", ,"ContractData",C37, "LastTrade",, "T")</f>
        <v/>
      </c>
      <c r="G37" s="1" t="str">
        <f>RTD("cqg.rtd", ,"ContractData",C37, "NetLastTrade",, "T")</f>
        <v/>
      </c>
      <c r="H37" s="1">
        <f>RTD("cqg.rtd", ,"ContractData",C37, "Bid",, "T")</f>
        <v>72.73</v>
      </c>
      <c r="I37" s="1">
        <f>RTD("cqg.rtd", ,"ContractData",C37, "Ask",, "T")</f>
        <v>74.239999999999995</v>
      </c>
      <c r="J37" s="1" t="str">
        <f>IF(RTD("cqg.rtd", ,"ContractData",C37, "T_Settlement",, "T")="",RTD("cqg.rtd", ,"ContractData",C37, "LastTrade",, "T"),RTD("cqg.rtd", ,"ContractData",C37, "T_Settlement",, "T"))</f>
        <v/>
      </c>
      <c r="K37" s="1">
        <f>RTD("cqg.rtd", ,"ContractData",C37, "Y_Settlement",, "T")</f>
        <v>71.850000000000009</v>
      </c>
      <c r="L37" s="1" t="str">
        <f t="shared" si="4"/>
        <v/>
      </c>
      <c r="N37" s="1" t="str">
        <f t="shared" si="9"/>
        <v>29</v>
      </c>
      <c r="O37" s="1" t="str">
        <f t="shared" si="10"/>
        <v>QOJ29</v>
      </c>
      <c r="P37" s="1" t="str">
        <f t="shared" si="5"/>
        <v/>
      </c>
      <c r="Q37" s="3"/>
    </row>
    <row r="38" spans="1:20" x14ac:dyDescent="0.3">
      <c r="A38">
        <f t="shared" si="8"/>
        <v>36</v>
      </c>
      <c r="B38" t="str">
        <f t="shared" si="2"/>
        <v>QO?36</v>
      </c>
      <c r="C38" t="str">
        <f>RTD("cqg.rtd", ,"ContractData",B38, "Symbol",, "T")</f>
        <v>QOK29</v>
      </c>
      <c r="D38" t="str">
        <f t="shared" si="3"/>
        <v>29</v>
      </c>
      <c r="E38" t="str">
        <f>RTD("cqg.rtd", ,"ContractData",B38, "ContractMonth",, "T")</f>
        <v>MAY</v>
      </c>
      <c r="F38" s="1" t="str">
        <f>RTD("cqg.rtd", ,"ContractData",C38, "LastTrade",, "T")</f>
        <v/>
      </c>
      <c r="G38" s="1" t="str">
        <f>RTD("cqg.rtd", ,"ContractData",C38, "NetLastTrade",, "T")</f>
        <v/>
      </c>
      <c r="H38" s="1">
        <f>RTD("cqg.rtd", ,"ContractData",C38, "Bid",, "T")</f>
        <v>72.63</v>
      </c>
      <c r="I38" s="1">
        <f>RTD("cqg.rtd", ,"ContractData",C38, "Ask",, "T")</f>
        <v>74.070000000000007</v>
      </c>
      <c r="J38" s="1" t="str">
        <f>IF(RTD("cqg.rtd", ,"ContractData",C38, "T_Settlement",, "T")="",RTD("cqg.rtd", ,"ContractData",C38, "LastTrade",, "T"),RTD("cqg.rtd", ,"ContractData",C38, "T_Settlement",, "T"))</f>
        <v/>
      </c>
      <c r="K38" s="1">
        <f>RTD("cqg.rtd", ,"ContractData",C38, "Y_Settlement",, "T")</f>
        <v>71.78</v>
      </c>
      <c r="L38" s="1" t="str">
        <f t="shared" si="4"/>
        <v/>
      </c>
      <c r="N38" s="1" t="str">
        <f t="shared" si="9"/>
        <v>29</v>
      </c>
      <c r="O38" s="1" t="str">
        <f t="shared" si="10"/>
        <v>QOK29</v>
      </c>
      <c r="P38" s="1" t="str">
        <f t="shared" si="5"/>
        <v/>
      </c>
      <c r="Q38" s="3"/>
    </row>
    <row r="39" spans="1:20" x14ac:dyDescent="0.3">
      <c r="A39">
        <f t="shared" si="8"/>
        <v>37</v>
      </c>
      <c r="B39" t="str">
        <f t="shared" si="2"/>
        <v>QO?37</v>
      </c>
      <c r="C39" t="str">
        <f>RTD("cqg.rtd", ,"ContractData",B39, "Symbol",, "T")</f>
        <v>QOM29</v>
      </c>
      <c r="D39" t="str">
        <f t="shared" si="3"/>
        <v>29</v>
      </c>
      <c r="E39" t="str">
        <f>RTD("cqg.rtd", ,"ContractData",B39, "ContractMonth",, "T")</f>
        <v>JUN</v>
      </c>
      <c r="F39" s="1">
        <f>RTD("cqg.rtd", ,"ContractData",C39, "LastTrade",, "T")</f>
        <v>73.25</v>
      </c>
      <c r="G39" s="1">
        <f>RTD("cqg.rtd", ,"ContractData",C39, "NetLastTrade",, "T")</f>
        <v>1.5499999999999972</v>
      </c>
      <c r="H39" s="1">
        <f>RTD("cqg.rtd", ,"ContractData",C39, "Bid",, "T")</f>
        <v>73.19</v>
      </c>
      <c r="I39" s="1">
        <f>RTD("cqg.rtd", ,"ContractData",C39, "Ask",, "T")</f>
        <v>73.27</v>
      </c>
      <c r="J39" s="1">
        <f>IF(RTD("cqg.rtd", ,"ContractData",C39, "T_Settlement",, "T")="",RTD("cqg.rtd", ,"ContractData",C39, "LastTrade",, "T"),RTD("cqg.rtd", ,"ContractData",C39, "T_Settlement",, "T"))</f>
        <v>73.25</v>
      </c>
      <c r="K39" s="1">
        <f>RTD("cqg.rtd", ,"ContractData",C39, "Y_Settlement",, "T")</f>
        <v>71.7</v>
      </c>
      <c r="L39" s="1">
        <f t="shared" si="4"/>
        <v>1.5499999999999972</v>
      </c>
      <c r="N39" s="1" t="str">
        <f t="shared" si="9"/>
        <v>29</v>
      </c>
      <c r="O39" s="1" t="str">
        <f t="shared" si="10"/>
        <v>QOM29</v>
      </c>
      <c r="P39" s="1">
        <f t="shared" si="5"/>
        <v>1.55</v>
      </c>
      <c r="Q39" s="3"/>
    </row>
    <row r="40" spans="1:20" x14ac:dyDescent="0.3">
      <c r="A40">
        <f t="shared" si="8"/>
        <v>38</v>
      </c>
      <c r="B40" t="str">
        <f t="shared" si="2"/>
        <v>QO?38</v>
      </c>
      <c r="C40" t="str">
        <f>RTD("cqg.rtd", ,"ContractData",B40, "Symbol",, "T")</f>
        <v>QON29</v>
      </c>
      <c r="D40" t="str">
        <f t="shared" si="3"/>
        <v>29</v>
      </c>
      <c r="E40" t="str">
        <f>RTD("cqg.rtd", ,"ContractData",B40, "ContractMonth",, "T")</f>
        <v>JUL</v>
      </c>
      <c r="F40" s="1" t="str">
        <f>RTD("cqg.rtd", ,"ContractData",C40, "LastTrade",, "T")</f>
        <v/>
      </c>
      <c r="G40" s="1" t="str">
        <f>RTD("cqg.rtd", ,"ContractData",C40, "NetLastTrade",, "T")</f>
        <v/>
      </c>
      <c r="H40" s="1">
        <f>RTD("cqg.rtd", ,"ContractData",C40, "Bid",, "T")</f>
        <v>72.510000000000005</v>
      </c>
      <c r="I40" s="1">
        <f>RTD("cqg.rtd", ,"ContractData",C40, "Ask",, "T")</f>
        <v>73.760000000000005</v>
      </c>
      <c r="J40" s="1" t="str">
        <f>IF(RTD("cqg.rtd", ,"ContractData",C40, "T_Settlement",, "T")="",RTD("cqg.rtd", ,"ContractData",C40, "LastTrade",, "T"),RTD("cqg.rtd", ,"ContractData",C40, "T_Settlement",, "T"))</f>
        <v/>
      </c>
      <c r="K40" s="1">
        <f>RTD("cqg.rtd", ,"ContractData",C40, "Y_Settlement",, "T")</f>
        <v>71.570000000000007</v>
      </c>
      <c r="L40" s="1" t="str">
        <f t="shared" si="4"/>
        <v/>
      </c>
      <c r="N40" s="1" t="str">
        <f t="shared" si="9"/>
        <v>29</v>
      </c>
      <c r="O40" s="1" t="str">
        <f t="shared" si="10"/>
        <v>QON29</v>
      </c>
      <c r="P40" s="1" t="str">
        <f t="shared" si="5"/>
        <v/>
      </c>
      <c r="Q40" s="3"/>
    </row>
    <row r="41" spans="1:20" x14ac:dyDescent="0.3">
      <c r="A41">
        <f t="shared" si="8"/>
        <v>39</v>
      </c>
      <c r="B41" t="str">
        <f t="shared" si="2"/>
        <v>QO?39</v>
      </c>
      <c r="C41" t="str">
        <f>RTD("cqg.rtd", ,"ContractData",B41, "Symbol",, "T")</f>
        <v>QOQ29</v>
      </c>
      <c r="D41" t="str">
        <f t="shared" si="3"/>
        <v>29</v>
      </c>
      <c r="E41" t="str">
        <f>RTD("cqg.rtd", ,"ContractData",B41, "ContractMonth",, "T")</f>
        <v>AUG</v>
      </c>
      <c r="F41" s="1" t="str">
        <f>RTD("cqg.rtd", ,"ContractData",C41, "LastTrade",, "T")</f>
        <v/>
      </c>
      <c r="G41" s="1" t="str">
        <f>RTD("cqg.rtd", ,"ContractData",C41, "NetLastTrade",, "T")</f>
        <v/>
      </c>
      <c r="H41" s="1">
        <f>RTD("cqg.rtd", ,"ContractData",C41, "Bid",, "T")</f>
        <v>72.31</v>
      </c>
      <c r="I41" s="1">
        <f>RTD("cqg.rtd", ,"ContractData",C41, "Ask",, "T")</f>
        <v>73.850000000000009</v>
      </c>
      <c r="J41" s="1" t="str">
        <f>IF(RTD("cqg.rtd", ,"ContractData",C41, "T_Settlement",, "T")="",RTD("cqg.rtd", ,"ContractData",C41, "LastTrade",, "T"),RTD("cqg.rtd", ,"ContractData",C41, "T_Settlement",, "T"))</f>
        <v/>
      </c>
      <c r="K41" s="1">
        <f>RTD("cqg.rtd", ,"ContractData",C41, "Y_Settlement",, "T")</f>
        <v>71.45</v>
      </c>
      <c r="L41" s="1" t="str">
        <f t="shared" si="4"/>
        <v/>
      </c>
      <c r="N41" s="1" t="str">
        <f t="shared" si="9"/>
        <v>29</v>
      </c>
      <c r="O41" s="1" t="str">
        <f t="shared" si="10"/>
        <v>QOQ29</v>
      </c>
      <c r="P41" s="1" t="str">
        <f t="shared" si="5"/>
        <v/>
      </c>
      <c r="Q41" s="3"/>
    </row>
    <row r="42" spans="1:20" x14ac:dyDescent="0.3">
      <c r="A42">
        <f t="shared" si="8"/>
        <v>40</v>
      </c>
      <c r="B42" t="str">
        <f t="shared" si="2"/>
        <v>QO?40</v>
      </c>
      <c r="C42" t="str">
        <f>RTD("cqg.rtd", ,"ContractData",B42, "Symbol",, "T")</f>
        <v>QOU29</v>
      </c>
      <c r="D42" t="str">
        <f t="shared" si="3"/>
        <v>29</v>
      </c>
      <c r="E42" t="str">
        <f>RTD("cqg.rtd", ,"ContractData",B42, "ContractMonth",, "T")</f>
        <v>SEP</v>
      </c>
      <c r="F42" s="1" t="str">
        <f>RTD("cqg.rtd", ,"ContractData",C42, "LastTrade",, "T")</f>
        <v/>
      </c>
      <c r="G42" s="1" t="str">
        <f>RTD("cqg.rtd", ,"ContractData",C42, "NetLastTrade",, "T")</f>
        <v/>
      </c>
      <c r="H42" s="1">
        <f>RTD("cqg.rtd", ,"ContractData",C42, "Bid",, "T")</f>
        <v>72.11</v>
      </c>
      <c r="I42" s="1">
        <f>RTD("cqg.rtd", ,"ContractData",C42, "Ask",, "T")</f>
        <v>73.710000000000008</v>
      </c>
      <c r="J42" s="1" t="str">
        <f>IF(RTD("cqg.rtd", ,"ContractData",C42, "T_Settlement",, "T")="",RTD("cqg.rtd", ,"ContractData",C42, "LastTrade",, "T"),RTD("cqg.rtd", ,"ContractData",C42, "T_Settlement",, "T"))</f>
        <v/>
      </c>
      <c r="K42" s="1">
        <f>RTD("cqg.rtd", ,"ContractData",C42, "Y_Settlement",, "T")</f>
        <v>71.31</v>
      </c>
      <c r="L42" s="1" t="str">
        <f t="shared" si="4"/>
        <v/>
      </c>
      <c r="N42" s="1" t="str">
        <f t="shared" si="9"/>
        <v>29</v>
      </c>
      <c r="O42" s="1" t="str">
        <f t="shared" si="10"/>
        <v>QOU29</v>
      </c>
      <c r="P42" s="1" t="str">
        <f t="shared" si="5"/>
        <v/>
      </c>
      <c r="Q42" s="3"/>
    </row>
    <row r="43" spans="1:20" x14ac:dyDescent="0.3">
      <c r="A43">
        <f t="shared" si="8"/>
        <v>41</v>
      </c>
      <c r="B43" t="str">
        <f t="shared" si="2"/>
        <v>QO?41</v>
      </c>
      <c r="C43" t="str">
        <f>RTD("cqg.rtd", ,"ContractData",B43, "Symbol",, "T")</f>
        <v>QOV29</v>
      </c>
      <c r="D43" t="str">
        <f t="shared" si="3"/>
        <v>29</v>
      </c>
      <c r="E43" t="str">
        <f>RTD("cqg.rtd", ,"ContractData",B43, "ContractMonth",, "T")</f>
        <v>OCT</v>
      </c>
      <c r="F43" s="1" t="str">
        <f>RTD("cqg.rtd", ,"ContractData",C43, "LastTrade",, "T")</f>
        <v/>
      </c>
      <c r="G43" s="1" t="str">
        <f>RTD("cqg.rtd", ,"ContractData",C43, "NetLastTrade",, "T")</f>
        <v/>
      </c>
      <c r="H43" s="1" t="str">
        <f>RTD("cqg.rtd", ,"ContractData",C43, "Bid",, "T")</f>
        <v/>
      </c>
      <c r="I43" s="1" t="str">
        <f>RTD("cqg.rtd", ,"ContractData",C43, "Ask",, "T")</f>
        <v/>
      </c>
      <c r="J43" s="1" t="str">
        <f>IF(RTD("cqg.rtd", ,"ContractData",C43, "T_Settlement",, "T")="",RTD("cqg.rtd", ,"ContractData",C43, "LastTrade",, "T"),RTD("cqg.rtd", ,"ContractData",C43, "T_Settlement",, "T"))</f>
        <v/>
      </c>
      <c r="K43" s="1">
        <f>RTD("cqg.rtd", ,"ContractData",C43, "Y_Settlement",, "T")</f>
        <v>71.19</v>
      </c>
      <c r="L43" s="1" t="str">
        <f t="shared" si="4"/>
        <v/>
      </c>
      <c r="N43" s="1" t="str">
        <f t="shared" si="9"/>
        <v>29</v>
      </c>
      <c r="O43" s="1" t="str">
        <f t="shared" si="10"/>
        <v>QOV29</v>
      </c>
      <c r="P43" s="1" t="str">
        <f t="shared" si="5"/>
        <v/>
      </c>
      <c r="Q43" s="3"/>
    </row>
    <row r="44" spans="1:20" x14ac:dyDescent="0.3">
      <c r="A44">
        <f t="shared" si="8"/>
        <v>42</v>
      </c>
      <c r="B44" t="str">
        <f t="shared" si="2"/>
        <v>QO?42</v>
      </c>
      <c r="C44" t="str">
        <f>RTD("cqg.rtd", ,"ContractData",B44, "Symbol",, "T")</f>
        <v>QOX29</v>
      </c>
      <c r="D44" t="str">
        <f t="shared" si="3"/>
        <v>29</v>
      </c>
      <c r="E44" t="str">
        <f>RTD("cqg.rtd", ,"ContractData",B44, "ContractMonth",, "T")</f>
        <v>NOV</v>
      </c>
      <c r="F44" s="1" t="str">
        <f>RTD("cqg.rtd", ,"ContractData",C44, "LastTrade",, "T")</f>
        <v/>
      </c>
      <c r="G44" s="1" t="str">
        <f>RTD("cqg.rtd", ,"ContractData",C44, "NetLastTrade",, "T")</f>
        <v/>
      </c>
      <c r="H44" s="1">
        <f>RTD("cqg.rtd", ,"ContractData",C44, "Bid",, "T")</f>
        <v>71.790000000000006</v>
      </c>
      <c r="I44" s="1" t="str">
        <f>RTD("cqg.rtd", ,"ContractData",C44, "Ask",, "T")</f>
        <v/>
      </c>
      <c r="J44" s="1" t="str">
        <f>IF(RTD("cqg.rtd", ,"ContractData",C44, "T_Settlement",, "T")="",RTD("cqg.rtd", ,"ContractData",C44, "LastTrade",, "T"),RTD("cqg.rtd", ,"ContractData",C44, "T_Settlement",, "T"))</f>
        <v/>
      </c>
      <c r="K44" s="1">
        <f>RTD("cqg.rtd", ,"ContractData",C44, "Y_Settlement",, "T")</f>
        <v>71.08</v>
      </c>
      <c r="L44" s="1" t="str">
        <f t="shared" si="4"/>
        <v/>
      </c>
      <c r="N44" s="1" t="str">
        <f t="shared" si="9"/>
        <v>29</v>
      </c>
      <c r="O44" s="1" t="str">
        <f t="shared" si="10"/>
        <v>QOX29</v>
      </c>
      <c r="P44" s="1" t="str">
        <f t="shared" si="5"/>
        <v/>
      </c>
      <c r="Q44" s="3"/>
    </row>
    <row r="45" spans="1:20" x14ac:dyDescent="0.3">
      <c r="A45">
        <f t="shared" si="8"/>
        <v>43</v>
      </c>
      <c r="B45" t="str">
        <f t="shared" si="2"/>
        <v>QO?43</v>
      </c>
      <c r="C45" t="str">
        <f>RTD("cqg.rtd", ,"ContractData",B45, "Symbol",, "T")</f>
        <v>QOZ29</v>
      </c>
      <c r="D45" t="str">
        <f t="shared" si="3"/>
        <v>29</v>
      </c>
      <c r="E45" t="str">
        <f>RTD("cqg.rtd", ,"ContractData",B45, "ContractMonth",, "T")</f>
        <v>DEC</v>
      </c>
      <c r="F45" s="1">
        <f>RTD("cqg.rtd", ,"ContractData",C45, "LastTrade",, "T")</f>
        <v>72.44</v>
      </c>
      <c r="G45" s="1">
        <f>RTD("cqg.rtd", ,"ContractData",C45, "NetLastTrade",, "T")</f>
        <v>1.4399999999999977</v>
      </c>
      <c r="H45" s="1">
        <f>RTD("cqg.rtd", ,"ContractData",C45, "Bid",, "T")</f>
        <v>72.38</v>
      </c>
      <c r="I45" s="1">
        <f>RTD("cqg.rtd", ,"ContractData",C45, "Ask",, "T")</f>
        <v>72.460000000000008</v>
      </c>
      <c r="J45" s="1">
        <f>IF(RTD("cqg.rtd", ,"ContractData",C45, "T_Settlement",, "T")="",RTD("cqg.rtd", ,"ContractData",C45, "LastTrade",, "T"),RTD("cqg.rtd", ,"ContractData",C45, "T_Settlement",, "T"))</f>
        <v>72.44</v>
      </c>
      <c r="K45" s="1">
        <f>RTD("cqg.rtd", ,"ContractData",C45, "Y_Settlement",, "T")</f>
        <v>71</v>
      </c>
      <c r="L45" s="1">
        <f t="shared" si="4"/>
        <v>1.4399999999999977</v>
      </c>
      <c r="N45" s="1" t="str">
        <f t="shared" si="9"/>
        <v>29</v>
      </c>
      <c r="O45" s="1" t="str">
        <f t="shared" si="10"/>
        <v>QOZ29</v>
      </c>
      <c r="P45" s="1">
        <f t="shared" si="5"/>
        <v>1.44</v>
      </c>
      <c r="Q45" s="3"/>
    </row>
    <row r="46" spans="1:20" x14ac:dyDescent="0.3">
      <c r="A46">
        <f t="shared" si="8"/>
        <v>44</v>
      </c>
      <c r="B46" t="str">
        <f t="shared" si="2"/>
        <v>QO?44</v>
      </c>
      <c r="C46" t="str">
        <f>RTD("cqg.rtd", ,"ContractData",B46, "Symbol",, "T")</f>
        <v>QOF30</v>
      </c>
      <c r="D46" t="str">
        <f t="shared" si="3"/>
        <v>30</v>
      </c>
      <c r="E46" t="str">
        <f>RTD("cqg.rtd", ,"ContractData",B46, "ContractMonth",, "T")</f>
        <v>JAN</v>
      </c>
      <c r="F46" s="1" t="str">
        <f>RTD("cqg.rtd", ,"ContractData",C46, "LastTrade",, "T")</f>
        <v/>
      </c>
      <c r="G46" s="1" t="str">
        <f>RTD("cqg.rtd", ,"ContractData",C46, "NetLastTrade",, "T")</f>
        <v/>
      </c>
      <c r="H46" s="1" t="str">
        <f>RTD("cqg.rtd", ,"ContractData",C46, "Bid",, "T")</f>
        <v/>
      </c>
      <c r="I46" s="1" t="str">
        <f>RTD("cqg.rtd", ,"ContractData",C46, "Ask",, "T")</f>
        <v/>
      </c>
      <c r="J46" s="1" t="str">
        <f>IF(RTD("cqg.rtd", ,"ContractData",C46, "T_Settlement",, "T")="",RTD("cqg.rtd", ,"ContractData",C46, "LastTrade",, "T"),RTD("cqg.rtd", ,"ContractData",C46, "T_Settlement",, "T"))</f>
        <v/>
      </c>
      <c r="K46" s="1">
        <f>RTD("cqg.rtd", ,"ContractData",C46, "Y_Settlement",, "T")</f>
        <v>70.88</v>
      </c>
      <c r="L46" s="1" t="str">
        <f t="shared" si="4"/>
        <v/>
      </c>
      <c r="N46" s="1" t="str">
        <f t="shared" si="9"/>
        <v>30</v>
      </c>
      <c r="O46" s="1" t="str">
        <f t="shared" si="10"/>
        <v>QOF30</v>
      </c>
      <c r="P46" s="1" t="str">
        <f t="shared" si="5"/>
        <v/>
      </c>
      <c r="Q46" s="3"/>
    </row>
    <row r="47" spans="1:20" x14ac:dyDescent="0.3">
      <c r="A47">
        <f t="shared" si="8"/>
        <v>45</v>
      </c>
      <c r="B47" t="str">
        <f t="shared" si="2"/>
        <v>QO?45</v>
      </c>
      <c r="C47" t="str">
        <f>RTD("cqg.rtd", ,"ContractData",B47, "Symbol",, "T")</f>
        <v>QOG30</v>
      </c>
      <c r="D47" t="str">
        <f t="shared" si="3"/>
        <v>30</v>
      </c>
      <c r="E47" t="str">
        <f>RTD("cqg.rtd", ,"ContractData",B47, "ContractMonth",, "T")</f>
        <v>FEB</v>
      </c>
      <c r="F47" s="1" t="str">
        <f>RTD("cqg.rtd", ,"ContractData",C47, "LastTrade",, "T")</f>
        <v/>
      </c>
      <c r="G47" s="1" t="str">
        <f>RTD("cqg.rtd", ,"ContractData",C47, "NetLastTrade",, "T")</f>
        <v/>
      </c>
      <c r="H47" s="1" t="str">
        <f>RTD("cqg.rtd", ,"ContractData",C47, "Bid",, "T")</f>
        <v/>
      </c>
      <c r="I47" s="1" t="str">
        <f>RTD("cqg.rtd", ,"ContractData",C47, "Ask",, "T")</f>
        <v/>
      </c>
      <c r="J47" s="1" t="str">
        <f>IF(RTD("cqg.rtd", ,"ContractData",C47, "T_Settlement",, "T")="",RTD("cqg.rtd", ,"ContractData",C47, "LastTrade",, "T"),RTD("cqg.rtd", ,"ContractData",C47, "T_Settlement",, "T"))</f>
        <v/>
      </c>
      <c r="K47" s="1">
        <f>RTD("cqg.rtd", ,"ContractData",C47, "Y_Settlement",, "T")</f>
        <v>70.81</v>
      </c>
      <c r="L47" s="1" t="str">
        <f t="shared" si="4"/>
        <v/>
      </c>
      <c r="N47" s="1" t="str">
        <f t="shared" si="9"/>
        <v>30</v>
      </c>
      <c r="O47" s="1" t="str">
        <f t="shared" si="10"/>
        <v>QOG30</v>
      </c>
      <c r="P47" s="1" t="str">
        <f t="shared" si="5"/>
        <v/>
      </c>
      <c r="Q47" s="3"/>
    </row>
    <row r="48" spans="1:20" x14ac:dyDescent="0.3">
      <c r="A48">
        <f t="shared" si="8"/>
        <v>46</v>
      </c>
      <c r="B48" t="str">
        <f t="shared" si="2"/>
        <v>QO?46</v>
      </c>
      <c r="C48" t="str">
        <f>RTD("cqg.rtd", ,"ContractData",B48, "Symbol",, "T")</f>
        <v>QOH30</v>
      </c>
      <c r="D48" t="str">
        <f t="shared" si="3"/>
        <v>30</v>
      </c>
      <c r="E48" t="str">
        <f>RTD("cqg.rtd", ,"ContractData",B48, "ContractMonth",, "T")</f>
        <v>MAR</v>
      </c>
      <c r="F48" s="1" t="str">
        <f>RTD("cqg.rtd", ,"ContractData",C48, "LastTrade",, "T")</f>
        <v/>
      </c>
      <c r="G48" s="1" t="str">
        <f>RTD("cqg.rtd", ,"ContractData",C48, "NetLastTrade",, "T")</f>
        <v/>
      </c>
      <c r="H48" s="1" t="str">
        <f>RTD("cqg.rtd", ,"ContractData",C48, "Bid",, "T")</f>
        <v/>
      </c>
      <c r="I48" s="1" t="str">
        <f>RTD("cqg.rtd", ,"ContractData",C48, "Ask",, "T")</f>
        <v/>
      </c>
      <c r="J48" s="1" t="str">
        <f>IF(RTD("cqg.rtd", ,"ContractData",C48, "T_Settlement",, "T")="",RTD("cqg.rtd", ,"ContractData",C48, "LastTrade",, "T"),RTD("cqg.rtd", ,"ContractData",C48, "T_Settlement",, "T"))</f>
        <v/>
      </c>
      <c r="K48" s="1">
        <f>RTD("cqg.rtd", ,"ContractData",C48, "Y_Settlement",, "T")</f>
        <v>70.739999999999995</v>
      </c>
      <c r="L48" s="1" t="str">
        <f t="shared" si="4"/>
        <v/>
      </c>
      <c r="N48" s="1" t="str">
        <f t="shared" si="9"/>
        <v>30</v>
      </c>
      <c r="O48" s="1" t="str">
        <f t="shared" si="10"/>
        <v>QOH30</v>
      </c>
      <c r="P48" s="1" t="str">
        <f t="shared" si="5"/>
        <v/>
      </c>
      <c r="Q48" s="3"/>
    </row>
    <row r="49" spans="1:17" x14ac:dyDescent="0.3">
      <c r="A49">
        <f t="shared" si="8"/>
        <v>47</v>
      </c>
      <c r="B49" t="str">
        <f t="shared" si="2"/>
        <v>QO?47</v>
      </c>
      <c r="C49" t="str">
        <f>RTD("cqg.rtd", ,"ContractData",B49, "Symbol",, "T")</f>
        <v>QOJ30</v>
      </c>
      <c r="D49" t="str">
        <f t="shared" si="3"/>
        <v>30</v>
      </c>
      <c r="E49" t="str">
        <f>RTD("cqg.rtd", ,"ContractData",B49, "ContractMonth",, "T")</f>
        <v>APR</v>
      </c>
      <c r="F49" s="1" t="str">
        <f>RTD("cqg.rtd", ,"ContractData",C49, "LastTrade",, "T")</f>
        <v/>
      </c>
      <c r="G49" s="1" t="str">
        <f>RTD("cqg.rtd", ,"ContractData",C49, "NetLastTrade",, "T")</f>
        <v/>
      </c>
      <c r="H49" s="1" t="str">
        <f>RTD("cqg.rtd", ,"ContractData",C49, "Bid",, "T")</f>
        <v/>
      </c>
      <c r="I49" s="1" t="str">
        <f>RTD("cqg.rtd", ,"ContractData",C49, "Ask",, "T")</f>
        <v/>
      </c>
      <c r="J49" s="1" t="str">
        <f>IF(RTD("cqg.rtd", ,"ContractData",C49, "T_Settlement",, "T")="",RTD("cqg.rtd", ,"ContractData",C49, "LastTrade",, "T"),RTD("cqg.rtd", ,"ContractData",C49, "T_Settlement",, "T"))</f>
        <v/>
      </c>
      <c r="K49" s="1">
        <f>RTD("cqg.rtd", ,"ContractData",C49, "Y_Settlement",, "T")</f>
        <v>70.69</v>
      </c>
      <c r="L49" s="1" t="str">
        <f t="shared" si="4"/>
        <v/>
      </c>
      <c r="N49" s="1" t="str">
        <f t="shared" si="9"/>
        <v>30</v>
      </c>
      <c r="O49" s="1" t="str">
        <f t="shared" si="10"/>
        <v>QOJ30</v>
      </c>
      <c r="P49" s="1" t="str">
        <f t="shared" si="5"/>
        <v/>
      </c>
      <c r="Q49" s="3"/>
    </row>
    <row r="50" spans="1:17" x14ac:dyDescent="0.3">
      <c r="A50">
        <f t="shared" si="8"/>
        <v>48</v>
      </c>
      <c r="B50" t="str">
        <f t="shared" si="2"/>
        <v>QO?48</v>
      </c>
      <c r="C50" t="str">
        <f>RTD("cqg.rtd", ,"ContractData",B50, "Symbol",, "T")</f>
        <v>QOK30</v>
      </c>
      <c r="D50" t="str">
        <f t="shared" si="3"/>
        <v>30</v>
      </c>
      <c r="E50" t="str">
        <f>RTD("cqg.rtd", ,"ContractData",B50, "ContractMonth",, "T")</f>
        <v>MAY</v>
      </c>
      <c r="F50" s="1" t="str">
        <f>RTD("cqg.rtd", ,"ContractData",C50, "LastTrade",, "T")</f>
        <v/>
      </c>
      <c r="G50" s="1" t="str">
        <f>RTD("cqg.rtd", ,"ContractData",C50, "NetLastTrade",, "T")</f>
        <v/>
      </c>
      <c r="H50" s="1" t="str">
        <f>RTD("cqg.rtd", ,"ContractData",C50, "Bid",, "T")</f>
        <v/>
      </c>
      <c r="I50" s="1" t="str">
        <f>RTD("cqg.rtd", ,"ContractData",C50, "Ask",, "T")</f>
        <v/>
      </c>
      <c r="J50" s="1" t="str">
        <f>IF(RTD("cqg.rtd", ,"ContractData",C50, "T_Settlement",, "T")="",RTD("cqg.rtd", ,"ContractData",C50, "LastTrade",, "T"),RTD("cqg.rtd", ,"ContractData",C50, "T_Settlement",, "T"))</f>
        <v/>
      </c>
      <c r="K50" s="1">
        <f>RTD("cqg.rtd", ,"ContractData",C50, "Y_Settlement",, "T")</f>
        <v>70.64</v>
      </c>
      <c r="L50" s="1" t="str">
        <f t="shared" si="4"/>
        <v/>
      </c>
      <c r="N50" s="1" t="str">
        <f t="shared" si="9"/>
        <v>30</v>
      </c>
      <c r="O50" s="1" t="str">
        <f t="shared" si="10"/>
        <v>QOK30</v>
      </c>
      <c r="P50" s="1" t="str">
        <f t="shared" si="5"/>
        <v/>
      </c>
      <c r="Q50" s="3"/>
    </row>
    <row r="51" spans="1:17" x14ac:dyDescent="0.3">
      <c r="A51">
        <f t="shared" si="8"/>
        <v>49</v>
      </c>
      <c r="B51" t="str">
        <f t="shared" si="2"/>
        <v>QO?49</v>
      </c>
      <c r="C51" t="str">
        <f>RTD("cqg.rtd", ,"ContractData",B51, "Symbol",, "T")</f>
        <v>QOM30</v>
      </c>
      <c r="D51" t="str">
        <f t="shared" si="3"/>
        <v>30</v>
      </c>
      <c r="E51" t="str">
        <f>RTD("cqg.rtd", ,"ContractData",B51, "ContractMonth",, "T")</f>
        <v>JUN</v>
      </c>
      <c r="F51" s="1">
        <f>RTD("cqg.rtd", ,"ContractData",C51, "LastTrade",, "T")</f>
        <v>71.91</v>
      </c>
      <c r="G51" s="1">
        <f>RTD("cqg.rtd", ,"ContractData",C51, "NetLastTrade",, "T")</f>
        <v>1.3299999999999983</v>
      </c>
      <c r="H51" s="1">
        <f>RTD("cqg.rtd", ,"ContractData",C51, "Bid",, "T")</f>
        <v>71.78</v>
      </c>
      <c r="I51" s="1">
        <f>RTD("cqg.rtd", ,"ContractData",C51, "Ask",, "T")</f>
        <v>72.02</v>
      </c>
      <c r="J51" s="1">
        <f>IF(RTD("cqg.rtd", ,"ContractData",C51, "T_Settlement",, "T")="",RTD("cqg.rtd", ,"ContractData",C51, "LastTrade",, "T"),RTD("cqg.rtd", ,"ContractData",C51, "T_Settlement",, "T"))</f>
        <v>71.91</v>
      </c>
      <c r="K51" s="1">
        <f>RTD("cqg.rtd", ,"ContractData",C51, "Y_Settlement",, "T")</f>
        <v>70.58</v>
      </c>
      <c r="L51" s="1">
        <f t="shared" si="4"/>
        <v>1.3299999999999983</v>
      </c>
      <c r="N51" s="1" t="str">
        <f t="shared" si="9"/>
        <v>30</v>
      </c>
      <c r="O51" s="1" t="str">
        <f t="shared" si="10"/>
        <v>QOM30</v>
      </c>
      <c r="P51" s="1">
        <f t="shared" si="5"/>
        <v>1.33</v>
      </c>
      <c r="Q51" s="3"/>
    </row>
    <row r="52" spans="1:17" x14ac:dyDescent="0.3">
      <c r="A52">
        <f t="shared" si="8"/>
        <v>50</v>
      </c>
      <c r="B52" t="str">
        <f t="shared" si="2"/>
        <v>QO?50</v>
      </c>
      <c r="C52" t="str">
        <f>RTD("cqg.rtd", ,"ContractData",B52, "Symbol",, "T")</f>
        <v>QON30</v>
      </c>
      <c r="D52" t="str">
        <f t="shared" si="3"/>
        <v>30</v>
      </c>
      <c r="E52" t="str">
        <f>RTD("cqg.rtd", ,"ContractData",B52, "ContractMonth",, "T")</f>
        <v>JUL</v>
      </c>
      <c r="F52" s="1" t="str">
        <f>RTD("cqg.rtd", ,"ContractData",C52, "LastTrade",, "T")</f>
        <v/>
      </c>
      <c r="G52" s="1" t="str">
        <f>RTD("cqg.rtd", ,"ContractData",C52, "NetLastTrade",, "T")</f>
        <v/>
      </c>
      <c r="H52" s="1" t="str">
        <f>RTD("cqg.rtd", ,"ContractData",C52, "Bid",, "T")</f>
        <v/>
      </c>
      <c r="I52" s="1" t="str">
        <f>RTD("cqg.rtd", ,"ContractData",C52, "Ask",, "T")</f>
        <v/>
      </c>
      <c r="J52" s="1" t="str">
        <f>IF(RTD("cqg.rtd", ,"ContractData",C52, "T_Settlement",, "T")="",RTD("cqg.rtd", ,"ContractData",C52, "LastTrade",, "T"),RTD("cqg.rtd", ,"ContractData",C52, "T_Settlement",, "T"))</f>
        <v/>
      </c>
      <c r="K52" s="1">
        <f>RTD("cqg.rtd", ,"ContractData",C52, "Y_Settlement",, "T")</f>
        <v>70.510000000000005</v>
      </c>
      <c r="L52" s="1" t="str">
        <f t="shared" si="4"/>
        <v/>
      </c>
      <c r="N52" s="1" t="str">
        <f t="shared" si="9"/>
        <v>30</v>
      </c>
      <c r="O52" s="1" t="str">
        <f t="shared" si="10"/>
        <v>QON30</v>
      </c>
      <c r="P52" s="1" t="str">
        <f t="shared" si="5"/>
        <v/>
      </c>
      <c r="Q52" s="3"/>
    </row>
    <row r="53" spans="1:17" x14ac:dyDescent="0.3">
      <c r="A53">
        <f t="shared" si="8"/>
        <v>51</v>
      </c>
      <c r="B53" t="str">
        <f t="shared" si="2"/>
        <v>QO?51</v>
      </c>
      <c r="C53" t="str">
        <f>RTD("cqg.rtd", ,"ContractData",B53, "Symbol",, "T")</f>
        <v>QOQ30</v>
      </c>
      <c r="D53" t="str">
        <f t="shared" si="3"/>
        <v>30</v>
      </c>
      <c r="E53" t="str">
        <f>RTD("cqg.rtd", ,"ContractData",B53, "ContractMonth",, "T")</f>
        <v>AUG</v>
      </c>
      <c r="F53" s="1" t="str">
        <f>RTD("cqg.rtd", ,"ContractData",C53, "LastTrade",, "T")</f>
        <v/>
      </c>
      <c r="G53" s="1" t="str">
        <f>RTD("cqg.rtd", ,"ContractData",C53, "NetLastTrade",, "T")</f>
        <v/>
      </c>
      <c r="H53" s="1" t="str">
        <f>RTD("cqg.rtd", ,"ContractData",C53, "Bid",, "T")</f>
        <v/>
      </c>
      <c r="I53" s="1" t="str">
        <f>RTD("cqg.rtd", ,"ContractData",C53, "Ask",, "T")</f>
        <v/>
      </c>
      <c r="J53" s="1" t="str">
        <f>IF(RTD("cqg.rtd", ,"ContractData",C53, "T_Settlement",, "T")="",RTD("cqg.rtd", ,"ContractData",C53, "LastTrade",, "T"),RTD("cqg.rtd", ,"ContractData",C53, "T_Settlement",, "T"))</f>
        <v/>
      </c>
      <c r="K53" s="1">
        <f>RTD("cqg.rtd", ,"ContractData",C53, "Y_Settlement",, "T")</f>
        <v>70.41</v>
      </c>
      <c r="L53" s="1" t="str">
        <f t="shared" si="4"/>
        <v/>
      </c>
      <c r="N53" s="1" t="str">
        <f t="shared" si="9"/>
        <v>30</v>
      </c>
      <c r="O53" s="1" t="str">
        <f t="shared" si="10"/>
        <v>QOQ30</v>
      </c>
      <c r="P53" s="1" t="str">
        <f t="shared" si="5"/>
        <v/>
      </c>
      <c r="Q53" s="3"/>
    </row>
    <row r="54" spans="1:17" x14ac:dyDescent="0.3">
      <c r="A54">
        <f t="shared" si="8"/>
        <v>52</v>
      </c>
      <c r="B54" t="str">
        <f t="shared" si="2"/>
        <v>QO?52</v>
      </c>
      <c r="C54" t="str">
        <f>RTD("cqg.rtd", ,"ContractData",B54, "Symbol",, "T")</f>
        <v>QOU30</v>
      </c>
      <c r="D54" t="str">
        <f t="shared" si="3"/>
        <v>30</v>
      </c>
      <c r="E54" t="str">
        <f>RTD("cqg.rtd", ,"ContractData",B54, "ContractMonth",, "T")</f>
        <v>SEP</v>
      </c>
      <c r="F54" s="1" t="str">
        <f>RTD("cqg.rtd", ,"ContractData",C54, "LastTrade",, "T")</f>
        <v/>
      </c>
      <c r="G54" s="1" t="str">
        <f>RTD("cqg.rtd", ,"ContractData",C54, "NetLastTrade",, "T")</f>
        <v/>
      </c>
      <c r="H54" s="1" t="str">
        <f>RTD("cqg.rtd", ,"ContractData",C54, "Bid",, "T")</f>
        <v/>
      </c>
      <c r="I54" s="1" t="str">
        <f>RTD("cqg.rtd", ,"ContractData",C54, "Ask",, "T")</f>
        <v/>
      </c>
      <c r="J54" s="1" t="str">
        <f>IF(RTD("cqg.rtd", ,"ContractData",C54, "T_Settlement",, "T")="",RTD("cqg.rtd", ,"ContractData",C54, "LastTrade",, "T"),RTD("cqg.rtd", ,"ContractData",C54, "T_Settlement",, "T"))</f>
        <v/>
      </c>
      <c r="K54" s="1">
        <f>RTD("cqg.rtd", ,"ContractData",C54, "Y_Settlement",, "T")</f>
        <v>70.290000000000006</v>
      </c>
      <c r="L54" s="1" t="str">
        <f t="shared" si="4"/>
        <v/>
      </c>
      <c r="N54" s="1" t="str">
        <f t="shared" si="9"/>
        <v>30</v>
      </c>
      <c r="O54" s="1" t="str">
        <f t="shared" si="10"/>
        <v>QOU30</v>
      </c>
      <c r="P54" s="1" t="str">
        <f t="shared" si="5"/>
        <v/>
      </c>
      <c r="Q54" s="3"/>
    </row>
    <row r="55" spans="1:17" x14ac:dyDescent="0.3">
      <c r="A55">
        <f t="shared" si="8"/>
        <v>53</v>
      </c>
      <c r="B55" t="str">
        <f t="shared" si="2"/>
        <v>QO?53</v>
      </c>
      <c r="C55" t="str">
        <f>RTD("cqg.rtd", ,"ContractData",B55, "Symbol",, "T")</f>
        <v>QOV30</v>
      </c>
      <c r="D55" t="str">
        <f t="shared" si="3"/>
        <v>30</v>
      </c>
      <c r="E55" t="str">
        <f>RTD("cqg.rtd", ,"ContractData",B55, "ContractMonth",, "T")</f>
        <v>OCT</v>
      </c>
      <c r="F55" s="1" t="str">
        <f>RTD("cqg.rtd", ,"ContractData",C55, "LastTrade",, "T")</f>
        <v/>
      </c>
      <c r="G55" s="1" t="str">
        <f>RTD("cqg.rtd", ,"ContractData",C55, "NetLastTrade",, "T")</f>
        <v/>
      </c>
      <c r="H55" s="1" t="str">
        <f>RTD("cqg.rtd", ,"ContractData",C55, "Bid",, "T")</f>
        <v/>
      </c>
      <c r="I55" s="1" t="str">
        <f>RTD("cqg.rtd", ,"ContractData",C55, "Ask",, "T")</f>
        <v/>
      </c>
      <c r="J55" s="1" t="str">
        <f>IF(RTD("cqg.rtd", ,"ContractData",C55, "T_Settlement",, "T")="",RTD("cqg.rtd", ,"ContractData",C55, "LastTrade",, "T"),RTD("cqg.rtd", ,"ContractData",C55, "T_Settlement",, "T"))</f>
        <v/>
      </c>
      <c r="K55" s="1">
        <f>RTD("cqg.rtd", ,"ContractData",C55, "Y_Settlement",, "T")</f>
        <v>70.180000000000007</v>
      </c>
      <c r="L55" s="1" t="str">
        <f t="shared" si="4"/>
        <v/>
      </c>
      <c r="N55" s="1" t="str">
        <f t="shared" si="9"/>
        <v>30</v>
      </c>
      <c r="O55" s="1" t="str">
        <f t="shared" si="10"/>
        <v>QOV30</v>
      </c>
      <c r="P55" s="1" t="str">
        <f t="shared" si="5"/>
        <v/>
      </c>
      <c r="Q55" s="3"/>
    </row>
    <row r="56" spans="1:17" x14ac:dyDescent="0.3">
      <c r="A56">
        <f t="shared" si="8"/>
        <v>54</v>
      </c>
      <c r="B56" t="str">
        <f t="shared" si="2"/>
        <v>QO?54</v>
      </c>
      <c r="C56" t="str">
        <f>RTD("cqg.rtd", ,"ContractData",B56, "Symbol",, "T")</f>
        <v>QOX30</v>
      </c>
      <c r="D56" t="str">
        <f t="shared" si="3"/>
        <v>30</v>
      </c>
      <c r="E56" t="str">
        <f>RTD("cqg.rtd", ,"ContractData",B56, "ContractMonth",, "T")</f>
        <v>NOV</v>
      </c>
      <c r="F56" s="1" t="str">
        <f>RTD("cqg.rtd", ,"ContractData",C56, "LastTrade",, "T")</f>
        <v/>
      </c>
      <c r="G56" s="1" t="str">
        <f>RTD("cqg.rtd", ,"ContractData",C56, "NetLastTrade",, "T")</f>
        <v/>
      </c>
      <c r="H56" s="1" t="str">
        <f>RTD("cqg.rtd", ,"ContractData",C56, "Bid",, "T")</f>
        <v/>
      </c>
      <c r="I56" s="1" t="str">
        <f>RTD("cqg.rtd", ,"ContractData",C56, "Ask",, "T")</f>
        <v/>
      </c>
      <c r="J56" s="1" t="str">
        <f>IF(RTD("cqg.rtd", ,"ContractData",C56, "T_Settlement",, "T")="",RTD("cqg.rtd", ,"ContractData",C56, "LastTrade",, "T"),RTD("cqg.rtd", ,"ContractData",C56, "T_Settlement",, "T"))</f>
        <v/>
      </c>
      <c r="K56" s="1">
        <f>RTD("cqg.rtd", ,"ContractData",C56, "Y_Settlement",, "T")</f>
        <v>70.06</v>
      </c>
      <c r="L56" s="1" t="str">
        <f t="shared" si="4"/>
        <v/>
      </c>
      <c r="N56" s="1" t="str">
        <f t="shared" si="9"/>
        <v>30</v>
      </c>
      <c r="O56" s="1" t="str">
        <f t="shared" si="10"/>
        <v>QOX30</v>
      </c>
      <c r="P56" s="1" t="str">
        <f t="shared" si="5"/>
        <v/>
      </c>
      <c r="Q56" s="3"/>
    </row>
    <row r="57" spans="1:17" x14ac:dyDescent="0.3">
      <c r="A57">
        <f t="shared" si="8"/>
        <v>55</v>
      </c>
      <c r="B57" t="str">
        <f t="shared" si="2"/>
        <v>QO?55</v>
      </c>
      <c r="C57" t="str">
        <f>RTD("cqg.rtd", ,"ContractData",B57, "Symbol",, "T")</f>
        <v>QOZ30</v>
      </c>
      <c r="D57" t="str">
        <f t="shared" si="3"/>
        <v>30</v>
      </c>
      <c r="E57" t="str">
        <f>RTD("cqg.rtd", ,"ContractData",B57, "ContractMonth",, "T")</f>
        <v>DEC</v>
      </c>
      <c r="F57" s="1">
        <f>RTD("cqg.rtd", ,"ContractData",C57, "LastTrade",, "T")</f>
        <v>71.3</v>
      </c>
      <c r="G57" s="1">
        <f>RTD("cqg.rtd", ,"ContractData",C57, "NetLastTrade",, "T")</f>
        <v>1.3499999999999943</v>
      </c>
      <c r="H57" s="1">
        <f>RTD("cqg.rtd", ,"ContractData",C57, "Bid",, "T")</f>
        <v>71.150000000000006</v>
      </c>
      <c r="I57" s="1">
        <f>RTD("cqg.rtd", ,"ContractData",C57, "Ask",, "T")</f>
        <v>71.27</v>
      </c>
      <c r="J57" s="1">
        <f>IF(RTD("cqg.rtd", ,"ContractData",C57, "T_Settlement",, "T")="",RTD("cqg.rtd", ,"ContractData",C57, "LastTrade",, "T"),RTD("cqg.rtd", ,"ContractData",C57, "T_Settlement",, "T"))</f>
        <v>71.3</v>
      </c>
      <c r="K57" s="1">
        <f>RTD("cqg.rtd", ,"ContractData",C57, "Y_Settlement",, "T")</f>
        <v>69.95</v>
      </c>
      <c r="L57" s="1">
        <f t="shared" si="4"/>
        <v>1.3499999999999943</v>
      </c>
      <c r="N57" s="1" t="str">
        <f t="shared" si="9"/>
        <v>30</v>
      </c>
      <c r="O57" s="1" t="str">
        <f t="shared" si="10"/>
        <v>QOZ30</v>
      </c>
      <c r="P57" s="1">
        <f t="shared" si="5"/>
        <v>1.35</v>
      </c>
      <c r="Q57" s="3"/>
    </row>
    <row r="58" spans="1:17" x14ac:dyDescent="0.3">
      <c r="A58">
        <f t="shared" si="8"/>
        <v>56</v>
      </c>
      <c r="B58" t="str">
        <f t="shared" si="2"/>
        <v>QO?56</v>
      </c>
      <c r="C58" t="str">
        <f>RTD("cqg.rtd", ,"ContractData",B58, "Symbol",, "T")</f>
        <v>QOF31</v>
      </c>
      <c r="D58" t="str">
        <f t="shared" si="3"/>
        <v>31</v>
      </c>
      <c r="E58" t="str">
        <f>RTD("cqg.rtd", ,"ContractData",B58, "ContractMonth",, "T")</f>
        <v>JAN</v>
      </c>
      <c r="F58" s="1" t="str">
        <f>RTD("cqg.rtd", ,"ContractData",C58, "LastTrade",, "T")</f>
        <v/>
      </c>
      <c r="G58" s="1" t="str">
        <f>RTD("cqg.rtd", ,"ContractData",C58, "NetLastTrade",, "T")</f>
        <v/>
      </c>
      <c r="H58" s="1" t="str">
        <f>RTD("cqg.rtd", ,"ContractData",C58, "Bid",, "T")</f>
        <v/>
      </c>
      <c r="I58" s="1" t="str">
        <f>RTD("cqg.rtd", ,"ContractData",C58, "Ask",, "T")</f>
        <v/>
      </c>
      <c r="J58" s="1" t="str">
        <f>IF(RTD("cqg.rtd", ,"ContractData",C58, "T_Settlement",, "T")="",RTD("cqg.rtd", ,"ContractData",C58, "LastTrade",, "T"),RTD("cqg.rtd", ,"ContractData",C58, "T_Settlement",, "T"))</f>
        <v/>
      </c>
      <c r="K58" s="1">
        <f>RTD("cqg.rtd", ,"ContractData",C58, "Y_Settlement",, "T")</f>
        <v>69.87</v>
      </c>
      <c r="L58" s="1" t="str">
        <f t="shared" si="4"/>
        <v/>
      </c>
      <c r="N58" s="1" t="str">
        <f t="shared" si="9"/>
        <v>31</v>
      </c>
      <c r="O58" s="1" t="str">
        <f t="shared" si="10"/>
        <v>QOF31</v>
      </c>
      <c r="P58" s="1" t="str">
        <f t="shared" si="5"/>
        <v/>
      </c>
      <c r="Q58" s="3"/>
    </row>
    <row r="59" spans="1:17" x14ac:dyDescent="0.3">
      <c r="A59">
        <f t="shared" si="8"/>
        <v>57</v>
      </c>
      <c r="B59" t="str">
        <f t="shared" si="2"/>
        <v>QO?57</v>
      </c>
      <c r="C59" t="str">
        <f>RTD("cqg.rtd", ,"ContractData",B59, "Symbol",, "T")</f>
        <v>QOG31</v>
      </c>
      <c r="D59" t="str">
        <f t="shared" si="3"/>
        <v>31</v>
      </c>
      <c r="E59" t="str">
        <f>RTD("cqg.rtd", ,"ContractData",B59, "ContractMonth",, "T")</f>
        <v>FEB</v>
      </c>
      <c r="F59" s="1" t="str">
        <f>RTD("cqg.rtd", ,"ContractData",C59, "LastTrade",, "T")</f>
        <v/>
      </c>
      <c r="G59" s="1" t="str">
        <f>RTD("cqg.rtd", ,"ContractData",C59, "NetLastTrade",, "T")</f>
        <v/>
      </c>
      <c r="H59" s="1" t="str">
        <f>RTD("cqg.rtd", ,"ContractData",C59, "Bid",, "T")</f>
        <v/>
      </c>
      <c r="I59" s="1" t="str">
        <f>RTD("cqg.rtd", ,"ContractData",C59, "Ask",, "T")</f>
        <v/>
      </c>
      <c r="J59" s="1" t="str">
        <f>IF(RTD("cqg.rtd", ,"ContractData",C59, "T_Settlement",, "T")="",RTD("cqg.rtd", ,"ContractData",C59, "LastTrade",, "T"),RTD("cqg.rtd", ,"ContractData",C59, "T_Settlement",, "T"))</f>
        <v/>
      </c>
      <c r="K59" s="1">
        <f>RTD("cqg.rtd", ,"ContractData",C59, "Y_Settlement",, "T")</f>
        <v>69.8</v>
      </c>
      <c r="L59" s="1" t="str">
        <f t="shared" si="4"/>
        <v/>
      </c>
      <c r="N59" s="1" t="str">
        <f t="shared" si="9"/>
        <v>31</v>
      </c>
      <c r="O59" s="1" t="str">
        <f t="shared" si="10"/>
        <v>QOG31</v>
      </c>
      <c r="P59" s="1" t="str">
        <f t="shared" si="5"/>
        <v/>
      </c>
      <c r="Q59" s="3"/>
    </row>
    <row r="60" spans="1:17" x14ac:dyDescent="0.3">
      <c r="A60">
        <f t="shared" si="8"/>
        <v>58</v>
      </c>
      <c r="B60" t="str">
        <f t="shared" si="2"/>
        <v>QO?58</v>
      </c>
      <c r="C60" t="str">
        <f>RTD("cqg.rtd", ,"ContractData",B60, "Symbol",, "T")</f>
        <v>QOH31</v>
      </c>
      <c r="D60" t="str">
        <f t="shared" si="3"/>
        <v>31</v>
      </c>
      <c r="E60" t="str">
        <f>RTD("cqg.rtd", ,"ContractData",B60, "ContractMonth",, "T")</f>
        <v>MAR</v>
      </c>
      <c r="F60" s="1" t="str">
        <f>RTD("cqg.rtd", ,"ContractData",C60, "LastTrade",, "T")</f>
        <v/>
      </c>
      <c r="G60" s="1" t="str">
        <f>RTD("cqg.rtd", ,"ContractData",C60, "NetLastTrade",, "T")</f>
        <v/>
      </c>
      <c r="H60" s="1" t="str">
        <f>RTD("cqg.rtd", ,"ContractData",C60, "Bid",, "T")</f>
        <v/>
      </c>
      <c r="I60" s="1" t="str">
        <f>RTD("cqg.rtd", ,"ContractData",C60, "Ask",, "T")</f>
        <v/>
      </c>
      <c r="J60" s="1" t="str">
        <f>IF(RTD("cqg.rtd", ,"ContractData",C60, "T_Settlement",, "T")="",RTD("cqg.rtd", ,"ContractData",C60, "LastTrade",, "T"),RTD("cqg.rtd", ,"ContractData",C60, "T_Settlement",, "T"))</f>
        <v/>
      </c>
      <c r="K60" s="1">
        <f>RTD("cqg.rtd", ,"ContractData",C60, "Y_Settlement",, "T")</f>
        <v>69.73</v>
      </c>
      <c r="L60" s="1" t="str">
        <f t="shared" si="4"/>
        <v/>
      </c>
      <c r="N60" s="1" t="str">
        <f t="shared" si="9"/>
        <v>31</v>
      </c>
      <c r="O60" s="1" t="str">
        <f t="shared" si="10"/>
        <v>QOH31</v>
      </c>
      <c r="P60" s="1" t="str">
        <f t="shared" si="5"/>
        <v/>
      </c>
      <c r="Q60" s="3"/>
    </row>
    <row r="61" spans="1:17" x14ac:dyDescent="0.3">
      <c r="A61">
        <f t="shared" si="8"/>
        <v>59</v>
      </c>
      <c r="B61" t="str">
        <f t="shared" si="2"/>
        <v>QO?59</v>
      </c>
      <c r="C61" t="str">
        <f>RTD("cqg.rtd", ,"ContractData",B61, "Symbol",, "T")</f>
        <v>QOJ31</v>
      </c>
      <c r="D61" t="str">
        <f t="shared" si="3"/>
        <v>31</v>
      </c>
      <c r="E61" t="str">
        <f>RTD("cqg.rtd", ,"ContractData",B61, "ContractMonth",, "T")</f>
        <v>APR</v>
      </c>
      <c r="F61" s="1" t="str">
        <f>RTD("cqg.rtd", ,"ContractData",C61, "LastTrade",, "T")</f>
        <v/>
      </c>
      <c r="G61" s="1" t="str">
        <f>RTD("cqg.rtd", ,"ContractData",C61, "NetLastTrade",, "T")</f>
        <v/>
      </c>
      <c r="H61" s="1" t="str">
        <f>RTD("cqg.rtd", ,"ContractData",C61, "Bid",, "T")</f>
        <v/>
      </c>
      <c r="I61" s="1" t="str">
        <f>RTD("cqg.rtd", ,"ContractData",C61, "Ask",, "T")</f>
        <v/>
      </c>
      <c r="J61" s="1" t="str">
        <f>IF(RTD("cqg.rtd", ,"ContractData",C61, "T_Settlement",, "T")="",RTD("cqg.rtd", ,"ContractData",C61, "LastTrade",, "T"),RTD("cqg.rtd", ,"ContractData",C61, "T_Settlement",, "T"))</f>
        <v/>
      </c>
      <c r="K61" s="1">
        <f>RTD("cqg.rtd", ,"ContractData",C61, "Y_Settlement",, "T")</f>
        <v>69.650000000000006</v>
      </c>
      <c r="L61" s="1" t="str">
        <f t="shared" si="4"/>
        <v/>
      </c>
      <c r="N61" s="1" t="str">
        <f t="shared" si="9"/>
        <v>31</v>
      </c>
      <c r="O61" s="1" t="str">
        <f t="shared" si="10"/>
        <v>QOJ31</v>
      </c>
      <c r="P61" s="1" t="str">
        <f t="shared" si="5"/>
        <v/>
      </c>
      <c r="Q61" s="3"/>
    </row>
    <row r="62" spans="1:17" x14ac:dyDescent="0.3">
      <c r="A62">
        <f t="shared" si="8"/>
        <v>60</v>
      </c>
      <c r="B62" t="str">
        <f t="shared" si="2"/>
        <v>QO?60</v>
      </c>
      <c r="C62" t="str">
        <f>RTD("cqg.rtd", ,"ContractData",B62, "Symbol",, "T")</f>
        <v>QOK31</v>
      </c>
      <c r="D62" t="str">
        <f t="shared" si="3"/>
        <v>31</v>
      </c>
      <c r="E62" t="str">
        <f>RTD("cqg.rtd", ,"ContractData",B62, "ContractMonth",, "T")</f>
        <v>MAY</v>
      </c>
      <c r="F62" s="1" t="str">
        <f>RTD("cqg.rtd", ,"ContractData",C62, "LastTrade",, "T")</f>
        <v/>
      </c>
      <c r="G62" s="1" t="str">
        <f>RTD("cqg.rtd", ,"ContractData",C62, "NetLastTrade",, "T")</f>
        <v/>
      </c>
      <c r="H62" s="1" t="str">
        <f>RTD("cqg.rtd", ,"ContractData",C62, "Bid",, "T")</f>
        <v/>
      </c>
      <c r="I62" s="1" t="str">
        <f>RTD("cqg.rtd", ,"ContractData",C62, "Ask",, "T")</f>
        <v/>
      </c>
      <c r="J62" s="1" t="str">
        <f>IF(RTD("cqg.rtd", ,"ContractData",C62, "T_Settlement",, "T")="",RTD("cqg.rtd", ,"ContractData",C62, "LastTrade",, "T"),RTD("cqg.rtd", ,"ContractData",C62, "T_Settlement",, "T"))</f>
        <v/>
      </c>
      <c r="K62" s="1">
        <f>RTD("cqg.rtd", ,"ContractData",C62, "Y_Settlement",, "T")</f>
        <v>69.570000000000007</v>
      </c>
      <c r="L62" s="1" t="str">
        <f t="shared" si="4"/>
        <v/>
      </c>
      <c r="N62" s="1" t="str">
        <f t="shared" si="9"/>
        <v>31</v>
      </c>
      <c r="O62" s="1" t="str">
        <f t="shared" si="10"/>
        <v>QOK31</v>
      </c>
      <c r="P62" s="1" t="str">
        <f t="shared" si="5"/>
        <v/>
      </c>
      <c r="Q62" s="3"/>
    </row>
    <row r="63" spans="1:17" x14ac:dyDescent="0.3">
      <c r="A63">
        <f t="shared" si="8"/>
        <v>61</v>
      </c>
      <c r="B63" t="str">
        <f t="shared" si="2"/>
        <v>QO?61</v>
      </c>
      <c r="C63" t="str">
        <f>RTD("cqg.rtd", ,"ContractData",B63, "Symbol",, "T")</f>
        <v>QOM31</v>
      </c>
      <c r="D63" t="str">
        <f t="shared" si="3"/>
        <v>31</v>
      </c>
      <c r="E63" t="str">
        <f>RTD("cqg.rtd", ,"ContractData",B63, "ContractMonth",, "T")</f>
        <v>JUN</v>
      </c>
      <c r="F63" s="1" t="str">
        <f>RTD("cqg.rtd", ,"ContractData",C63, "LastTrade",, "T")</f>
        <v/>
      </c>
      <c r="G63" s="1" t="str">
        <f>RTD("cqg.rtd", ,"ContractData",C63, "NetLastTrade",, "T")</f>
        <v/>
      </c>
      <c r="H63" s="1" t="str">
        <f>RTD("cqg.rtd", ,"ContractData",C63, "Bid",, "T")</f>
        <v/>
      </c>
      <c r="I63" s="1" t="str">
        <f>RTD("cqg.rtd", ,"ContractData",C63, "Ask",, "T")</f>
        <v/>
      </c>
      <c r="J63" s="1" t="str">
        <f>IF(RTD("cqg.rtd", ,"ContractData",C63, "T_Settlement",, "T")="",RTD("cqg.rtd", ,"ContractData",C63, "LastTrade",, "T"),RTD("cqg.rtd", ,"ContractData",C63, "T_Settlement",, "T"))</f>
        <v/>
      </c>
      <c r="K63" s="1">
        <f>RTD("cqg.rtd", ,"ContractData",C63, "Y_Settlement",, "T")</f>
        <v>69.47</v>
      </c>
      <c r="L63" s="1" t="str">
        <f t="shared" si="4"/>
        <v/>
      </c>
      <c r="N63" s="1" t="str">
        <f t="shared" si="9"/>
        <v>31</v>
      </c>
      <c r="O63" s="1" t="str">
        <f t="shared" si="10"/>
        <v>QOM31</v>
      </c>
      <c r="P63" s="1" t="str">
        <f t="shared" si="5"/>
        <v/>
      </c>
      <c r="Q63" s="3"/>
    </row>
    <row r="64" spans="1:17" x14ac:dyDescent="0.3">
      <c r="A64">
        <f t="shared" si="8"/>
        <v>62</v>
      </c>
      <c r="B64" t="str">
        <f t="shared" si="2"/>
        <v>QO?62</v>
      </c>
      <c r="C64" t="str">
        <f>RTD("cqg.rtd", ,"ContractData",B64, "Symbol",, "T")</f>
        <v>QON31</v>
      </c>
      <c r="D64" t="str">
        <f t="shared" si="3"/>
        <v>31</v>
      </c>
      <c r="E64" t="str">
        <f>RTD("cqg.rtd", ,"ContractData",B64, "ContractMonth",, "T")</f>
        <v>JUL</v>
      </c>
      <c r="F64" s="1" t="str">
        <f>RTD("cqg.rtd", ,"ContractData",C64, "LastTrade",, "T")</f>
        <v/>
      </c>
      <c r="G64" s="1" t="str">
        <f>RTD("cqg.rtd", ,"ContractData",C64, "NetLastTrade",, "T")</f>
        <v/>
      </c>
      <c r="H64" s="1" t="str">
        <f>RTD("cqg.rtd", ,"ContractData",C64, "Bid",, "T")</f>
        <v/>
      </c>
      <c r="I64" s="1" t="str">
        <f>RTD("cqg.rtd", ,"ContractData",C64, "Ask",, "T")</f>
        <v/>
      </c>
      <c r="J64" s="1" t="str">
        <f>IF(RTD("cqg.rtd", ,"ContractData",C64, "T_Settlement",, "T")="",RTD("cqg.rtd", ,"ContractData",C64, "LastTrade",, "T"),RTD("cqg.rtd", ,"ContractData",C64, "T_Settlement",, "T"))</f>
        <v/>
      </c>
      <c r="K64" s="1">
        <f>RTD("cqg.rtd", ,"ContractData",C64, "Y_Settlement",, "T")</f>
        <v>69.400000000000006</v>
      </c>
      <c r="L64" s="1" t="str">
        <f t="shared" si="4"/>
        <v/>
      </c>
      <c r="N64" s="1" t="str">
        <f t="shared" si="9"/>
        <v>31</v>
      </c>
      <c r="O64" s="1" t="str">
        <f t="shared" si="10"/>
        <v>QON31</v>
      </c>
      <c r="P64" s="1" t="str">
        <f t="shared" si="5"/>
        <v/>
      </c>
      <c r="Q64" s="3"/>
    </row>
    <row r="65" spans="1:17" x14ac:dyDescent="0.3">
      <c r="A65">
        <f t="shared" si="8"/>
        <v>63</v>
      </c>
      <c r="B65" t="str">
        <f t="shared" si="2"/>
        <v>QO?63</v>
      </c>
      <c r="C65" t="str">
        <f>RTD("cqg.rtd", ,"ContractData",B65, "Symbol",, "T")</f>
        <v>QOQ31</v>
      </c>
      <c r="D65" t="str">
        <f t="shared" si="3"/>
        <v>31</v>
      </c>
      <c r="E65" t="str">
        <f>RTD("cqg.rtd", ,"ContractData",B65, "ContractMonth",, "T")</f>
        <v>AUG</v>
      </c>
      <c r="F65" s="1" t="str">
        <f>RTD("cqg.rtd", ,"ContractData",C65, "LastTrade",, "T")</f>
        <v/>
      </c>
      <c r="G65" s="1" t="str">
        <f>RTD("cqg.rtd", ,"ContractData",C65, "NetLastTrade",, "T")</f>
        <v/>
      </c>
      <c r="H65" s="1" t="str">
        <f>RTD("cqg.rtd", ,"ContractData",C65, "Bid",, "T")</f>
        <v/>
      </c>
      <c r="I65" s="1" t="str">
        <f>RTD("cqg.rtd", ,"ContractData",C65, "Ask",, "T")</f>
        <v/>
      </c>
      <c r="J65" s="1" t="str">
        <f>IF(RTD("cqg.rtd", ,"ContractData",C65, "T_Settlement",, "T")="",RTD("cqg.rtd", ,"ContractData",C65, "LastTrade",, "T"),RTD("cqg.rtd", ,"ContractData",C65, "T_Settlement",, "T"))</f>
        <v/>
      </c>
      <c r="K65" s="1">
        <f>RTD("cqg.rtd", ,"ContractData",C65, "Y_Settlement",, "T")</f>
        <v>69.33</v>
      </c>
      <c r="L65" s="1" t="str">
        <f t="shared" si="4"/>
        <v/>
      </c>
      <c r="N65" s="1" t="str">
        <f t="shared" si="9"/>
        <v>31</v>
      </c>
      <c r="O65" s="1" t="str">
        <f t="shared" si="10"/>
        <v>QOQ31</v>
      </c>
      <c r="P65" s="1" t="str">
        <f t="shared" si="5"/>
        <v/>
      </c>
      <c r="Q65" s="3"/>
    </row>
    <row r="66" spans="1:17" x14ac:dyDescent="0.3">
      <c r="A66">
        <f t="shared" si="8"/>
        <v>64</v>
      </c>
      <c r="B66" t="str">
        <f t="shared" si="2"/>
        <v>QO?64</v>
      </c>
      <c r="C66" t="str">
        <f>RTD("cqg.rtd", ,"ContractData",B66, "Symbol",, "T")</f>
        <v>QOU31</v>
      </c>
      <c r="D66" t="str">
        <f t="shared" si="3"/>
        <v>31</v>
      </c>
      <c r="E66" t="str">
        <f>RTD("cqg.rtd", ,"ContractData",B66, "ContractMonth",, "T")</f>
        <v>SEP</v>
      </c>
      <c r="F66" s="1" t="str">
        <f>RTD("cqg.rtd", ,"ContractData",C66, "LastTrade",, "T")</f>
        <v/>
      </c>
      <c r="G66" s="1" t="str">
        <f>RTD("cqg.rtd", ,"ContractData",C66, "NetLastTrade",, "T")</f>
        <v/>
      </c>
      <c r="H66" s="1" t="str">
        <f>RTD("cqg.rtd", ,"ContractData",C66, "Bid",, "T")</f>
        <v/>
      </c>
      <c r="I66" s="1" t="str">
        <f>RTD("cqg.rtd", ,"ContractData",C66, "Ask",, "T")</f>
        <v/>
      </c>
      <c r="J66" s="1" t="str">
        <f>IF(RTD("cqg.rtd", ,"ContractData",C66, "T_Settlement",, "T")="",RTD("cqg.rtd", ,"ContractData",C66, "LastTrade",, "T"),RTD("cqg.rtd", ,"ContractData",C66, "T_Settlement",, "T"))</f>
        <v/>
      </c>
      <c r="K66" s="1">
        <f>RTD("cqg.rtd", ,"ContractData",C66, "Y_Settlement",, "T")</f>
        <v>69.239999999999995</v>
      </c>
      <c r="L66" s="1" t="str">
        <f t="shared" si="4"/>
        <v/>
      </c>
      <c r="N66" s="1" t="str">
        <f t="shared" si="9"/>
        <v>31</v>
      </c>
      <c r="O66" s="1" t="str">
        <f t="shared" si="10"/>
        <v>QOU31</v>
      </c>
      <c r="P66" s="1" t="str">
        <f t="shared" si="5"/>
        <v/>
      </c>
      <c r="Q66" s="3"/>
    </row>
    <row r="67" spans="1:17" x14ac:dyDescent="0.3">
      <c r="A67">
        <f t="shared" si="8"/>
        <v>65</v>
      </c>
      <c r="B67" t="str">
        <f t="shared" si="2"/>
        <v>QO?65</v>
      </c>
      <c r="C67" t="str">
        <f>RTD("cqg.rtd", ,"ContractData",B67, "Symbol",, "T")</f>
        <v>QOV31</v>
      </c>
      <c r="D67" t="str">
        <f t="shared" si="3"/>
        <v>31</v>
      </c>
      <c r="E67" t="str">
        <f>RTD("cqg.rtd", ,"ContractData",B67, "ContractMonth",, "T")</f>
        <v>OCT</v>
      </c>
      <c r="F67" s="1" t="str">
        <f>RTD("cqg.rtd", ,"ContractData",C67, "LastTrade",, "T")</f>
        <v/>
      </c>
      <c r="G67" s="1" t="str">
        <f>RTD("cqg.rtd", ,"ContractData",C67, "NetLastTrade",, "T")</f>
        <v/>
      </c>
      <c r="H67" s="1" t="str">
        <f>RTD("cqg.rtd", ,"ContractData",C67, "Bid",, "T")</f>
        <v/>
      </c>
      <c r="I67" s="1" t="str">
        <f>RTD("cqg.rtd", ,"ContractData",C67, "Ask",, "T")</f>
        <v/>
      </c>
      <c r="J67" s="1" t="str">
        <f>IF(RTD("cqg.rtd", ,"ContractData",C67, "T_Settlement",, "T")="",RTD("cqg.rtd", ,"ContractData",C67, "LastTrade",, "T"),RTD("cqg.rtd", ,"ContractData",C67, "T_Settlement",, "T"))</f>
        <v/>
      </c>
      <c r="K67" s="1">
        <f>RTD("cqg.rtd", ,"ContractData",C67, "Y_Settlement",, "T")</f>
        <v>69.150000000000006</v>
      </c>
      <c r="L67" s="1" t="str">
        <f t="shared" si="4"/>
        <v/>
      </c>
      <c r="N67" s="1" t="str">
        <f t="shared" ref="N67:N84" si="11">D67</f>
        <v>31</v>
      </c>
      <c r="O67" s="1" t="str">
        <f t="shared" ref="O67:O84" si="12">C67</f>
        <v>QOV31</v>
      </c>
      <c r="P67" s="1" t="str">
        <f t="shared" si="5"/>
        <v/>
      </c>
      <c r="Q67" s="3"/>
    </row>
    <row r="68" spans="1:17" x14ac:dyDescent="0.3">
      <c r="A68">
        <f t="shared" si="8"/>
        <v>66</v>
      </c>
      <c r="B68" t="str">
        <f t="shared" ref="B68:B84" si="13">"QO?"&amp;A68</f>
        <v>QO?66</v>
      </c>
      <c r="C68" t="str">
        <f>RTD("cqg.rtd", ,"ContractData",B68, "Symbol",, "T")</f>
        <v>QOX31</v>
      </c>
      <c r="D68" t="str">
        <f t="shared" ref="D68:D84" si="14">RIGHT(C68,2)</f>
        <v>31</v>
      </c>
      <c r="E68" t="str">
        <f>RTD("cqg.rtd", ,"ContractData",B68, "ContractMonth",, "T")</f>
        <v>NOV</v>
      </c>
      <c r="F68" s="1" t="str">
        <f>RTD("cqg.rtd", ,"ContractData",C68, "LastTrade",, "T")</f>
        <v/>
      </c>
      <c r="G68" s="1" t="str">
        <f>RTD("cqg.rtd", ,"ContractData",C68, "NetLastTrade",, "T")</f>
        <v/>
      </c>
      <c r="H68" s="1" t="str">
        <f>RTD("cqg.rtd", ,"ContractData",C68, "Bid",, "T")</f>
        <v/>
      </c>
      <c r="I68" s="1" t="str">
        <f>RTD("cqg.rtd", ,"ContractData",C68, "Ask",, "T")</f>
        <v/>
      </c>
      <c r="J68" s="1" t="str">
        <f>IF(RTD("cqg.rtd", ,"ContractData",C68, "T_Settlement",, "T")="",RTD("cqg.rtd", ,"ContractData",C68, "LastTrade",, "T"),RTD("cqg.rtd", ,"ContractData",C68, "T_Settlement",, "T"))</f>
        <v/>
      </c>
      <c r="K68" s="1">
        <f>RTD("cqg.rtd", ,"ContractData",C68, "Y_Settlement",, "T")</f>
        <v>69.06</v>
      </c>
      <c r="L68" s="1" t="str">
        <f t="shared" ref="L68:L84" si="15">IFERROR(J68-K68,"")</f>
        <v/>
      </c>
      <c r="N68" s="1" t="str">
        <f t="shared" si="11"/>
        <v>31</v>
      </c>
      <c r="O68" s="1" t="str">
        <f t="shared" si="12"/>
        <v>QOX31</v>
      </c>
      <c r="P68" s="1" t="str">
        <f t="shared" ref="P68:P84" si="16">IFERROR(ROUND(L68,2),"")</f>
        <v/>
      </c>
      <c r="Q68" s="3"/>
    </row>
    <row r="69" spans="1:17" x14ac:dyDescent="0.3">
      <c r="A69">
        <f t="shared" ref="A69:A132" si="17">A68+1</f>
        <v>67</v>
      </c>
      <c r="B69" t="str">
        <f t="shared" si="13"/>
        <v>QO?67</v>
      </c>
      <c r="C69" t="str">
        <f>RTD("cqg.rtd", ,"ContractData",B69, "Symbol",, "T")</f>
        <v>QOZ31</v>
      </c>
      <c r="D69" t="str">
        <f t="shared" si="14"/>
        <v>31</v>
      </c>
      <c r="E69" t="str">
        <f>RTD("cqg.rtd", ,"ContractData",B69, "ContractMonth",, "T")</f>
        <v>DEC</v>
      </c>
      <c r="F69" s="1">
        <f>RTD("cqg.rtd", ,"ContractData",C69, "LastTrade",, "T")</f>
        <v>69.33</v>
      </c>
      <c r="G69" s="1">
        <f>RTD("cqg.rtd", ,"ContractData",C69, "NetLastTrade",, "T")</f>
        <v>0.34999999999999432</v>
      </c>
      <c r="H69" s="1">
        <f>RTD("cqg.rtd", ,"ContractData",C69, "Bid",, "T")</f>
        <v>69.86</v>
      </c>
      <c r="I69" s="1">
        <f>RTD("cqg.rtd", ,"ContractData",C69, "Ask",, "T")</f>
        <v>70.33</v>
      </c>
      <c r="J69" s="1">
        <f>IF(RTD("cqg.rtd", ,"ContractData",C69, "T_Settlement",, "T")="",RTD("cqg.rtd", ,"ContractData",C69, "LastTrade",, "T"),RTD("cqg.rtd", ,"ContractData",C69, "T_Settlement",, "T"))</f>
        <v>69.33</v>
      </c>
      <c r="K69" s="1">
        <f>RTD("cqg.rtd", ,"ContractData",C69, "Y_Settlement",, "T")</f>
        <v>68.98</v>
      </c>
      <c r="L69" s="1">
        <f t="shared" si="15"/>
        <v>0.34999999999999432</v>
      </c>
      <c r="N69" s="1" t="str">
        <f t="shared" si="11"/>
        <v>31</v>
      </c>
      <c r="O69" s="1" t="str">
        <f t="shared" si="12"/>
        <v>QOZ31</v>
      </c>
      <c r="P69" s="1">
        <f t="shared" si="16"/>
        <v>0.35</v>
      </c>
      <c r="Q69" s="3"/>
    </row>
    <row r="70" spans="1:17" x14ac:dyDescent="0.3">
      <c r="A70">
        <f t="shared" si="17"/>
        <v>68</v>
      </c>
      <c r="B70" t="str">
        <f t="shared" si="13"/>
        <v>QO?68</v>
      </c>
      <c r="C70" t="str">
        <f>RTD("cqg.rtd", ,"ContractData",B70, "Symbol",, "T")</f>
        <v>QOF32</v>
      </c>
      <c r="D70" t="str">
        <f t="shared" si="14"/>
        <v>32</v>
      </c>
      <c r="E70" t="str">
        <f>RTD("cqg.rtd", ,"ContractData",B70, "ContractMonth",, "T")</f>
        <v>JAN</v>
      </c>
      <c r="F70" s="1" t="str">
        <f>RTD("cqg.rtd", ,"ContractData",C70, "LastTrade",, "T")</f>
        <v/>
      </c>
      <c r="G70" s="1" t="str">
        <f>RTD("cqg.rtd", ,"ContractData",C70, "NetLastTrade",, "T")</f>
        <v/>
      </c>
      <c r="H70" s="1" t="str">
        <f>RTD("cqg.rtd", ,"ContractData",C70, "Bid",, "T")</f>
        <v/>
      </c>
      <c r="I70" s="1" t="str">
        <f>RTD("cqg.rtd", ,"ContractData",C70, "Ask",, "T")</f>
        <v/>
      </c>
      <c r="J70" s="1" t="str">
        <f>IF(RTD("cqg.rtd", ,"ContractData",C70, "T_Settlement",, "T")="",RTD("cqg.rtd", ,"ContractData",C70, "LastTrade",, "T"),RTD("cqg.rtd", ,"ContractData",C70, "T_Settlement",, "T"))</f>
        <v/>
      </c>
      <c r="K70" s="1">
        <f>RTD("cqg.rtd", ,"ContractData",C70, "Y_Settlement",, "T")</f>
        <v>68.89</v>
      </c>
      <c r="L70" s="1" t="str">
        <f t="shared" si="15"/>
        <v/>
      </c>
      <c r="N70" s="1" t="str">
        <f t="shared" si="11"/>
        <v>32</v>
      </c>
      <c r="O70" s="1" t="str">
        <f t="shared" si="12"/>
        <v>QOF32</v>
      </c>
      <c r="P70" s="1" t="str">
        <f t="shared" si="16"/>
        <v/>
      </c>
      <c r="Q70" s="3"/>
    </row>
    <row r="71" spans="1:17" x14ac:dyDescent="0.3">
      <c r="A71">
        <f t="shared" si="17"/>
        <v>69</v>
      </c>
      <c r="B71" t="str">
        <f t="shared" si="13"/>
        <v>QO?69</v>
      </c>
      <c r="C71" t="str">
        <f>RTD("cqg.rtd", ,"ContractData",B71, "Symbol",, "T")</f>
        <v>QOG32</v>
      </c>
      <c r="D71" t="str">
        <f t="shared" si="14"/>
        <v>32</v>
      </c>
      <c r="E71" t="str">
        <f>RTD("cqg.rtd", ,"ContractData",B71, "ContractMonth",, "T")</f>
        <v>FEB</v>
      </c>
      <c r="F71" s="1" t="str">
        <f>RTD("cqg.rtd", ,"ContractData",C71, "LastTrade",, "T")</f>
        <v/>
      </c>
      <c r="G71" s="1" t="str">
        <f>RTD("cqg.rtd", ,"ContractData",C71, "NetLastTrade",, "T")</f>
        <v/>
      </c>
      <c r="H71" s="1" t="str">
        <f>RTD("cqg.rtd", ,"ContractData",C71, "Bid",, "T")</f>
        <v/>
      </c>
      <c r="I71" s="1" t="str">
        <f>RTD("cqg.rtd", ,"ContractData",C71, "Ask",, "T")</f>
        <v/>
      </c>
      <c r="J71" s="1" t="str">
        <f>IF(RTD("cqg.rtd", ,"ContractData",C71, "T_Settlement",, "T")="",RTD("cqg.rtd", ,"ContractData",C71, "LastTrade",, "T"),RTD("cqg.rtd", ,"ContractData",C71, "T_Settlement",, "T"))</f>
        <v/>
      </c>
      <c r="K71" s="1">
        <f>RTD("cqg.rtd", ,"ContractData",C71, "Y_Settlement",, "T")</f>
        <v>68.8</v>
      </c>
      <c r="L71" s="1" t="str">
        <f t="shared" si="15"/>
        <v/>
      </c>
      <c r="N71" s="1" t="str">
        <f t="shared" si="11"/>
        <v>32</v>
      </c>
      <c r="O71" s="1" t="str">
        <f t="shared" si="12"/>
        <v>QOG32</v>
      </c>
      <c r="P71" s="1" t="str">
        <f t="shared" si="16"/>
        <v/>
      </c>
      <c r="Q71" s="3"/>
    </row>
    <row r="72" spans="1:17" x14ac:dyDescent="0.3">
      <c r="A72">
        <f t="shared" si="17"/>
        <v>70</v>
      </c>
      <c r="B72" t="str">
        <f t="shared" si="13"/>
        <v>QO?70</v>
      </c>
      <c r="C72" t="str">
        <f>RTD("cqg.rtd", ,"ContractData",B72, "Symbol",, "T")</f>
        <v>QOH32</v>
      </c>
      <c r="D72" t="str">
        <f t="shared" si="14"/>
        <v>32</v>
      </c>
      <c r="E72" t="str">
        <f>RTD("cqg.rtd", ,"ContractData",B72, "ContractMonth",, "T")</f>
        <v>MAR</v>
      </c>
      <c r="F72" s="1" t="str">
        <f>RTD("cqg.rtd", ,"ContractData",C72, "LastTrade",, "T")</f>
        <v/>
      </c>
      <c r="G72" s="1" t="str">
        <f>RTD("cqg.rtd", ,"ContractData",C72, "NetLastTrade",, "T")</f>
        <v/>
      </c>
      <c r="H72" s="1" t="str">
        <f>RTD("cqg.rtd", ,"ContractData",C72, "Bid",, "T")</f>
        <v/>
      </c>
      <c r="I72" s="1" t="str">
        <f>RTD("cqg.rtd", ,"ContractData",C72, "Ask",, "T")</f>
        <v/>
      </c>
      <c r="J72" s="1" t="str">
        <f>IF(RTD("cqg.rtd", ,"ContractData",C72, "T_Settlement",, "T")="",RTD("cqg.rtd", ,"ContractData",C72, "LastTrade",, "T"),RTD("cqg.rtd", ,"ContractData",C72, "T_Settlement",, "T"))</f>
        <v/>
      </c>
      <c r="K72" s="1">
        <f>RTD("cqg.rtd", ,"ContractData",C72, "Y_Settlement",, "T")</f>
        <v>68.710000000000008</v>
      </c>
      <c r="L72" s="1" t="str">
        <f t="shared" si="15"/>
        <v/>
      </c>
      <c r="N72" s="1" t="str">
        <f t="shared" si="11"/>
        <v>32</v>
      </c>
      <c r="O72" s="1" t="str">
        <f t="shared" si="12"/>
        <v>QOH32</v>
      </c>
      <c r="P72" s="1" t="str">
        <f t="shared" si="16"/>
        <v/>
      </c>
      <c r="Q72" s="3"/>
    </row>
    <row r="73" spans="1:17" x14ac:dyDescent="0.3">
      <c r="A73">
        <f t="shared" si="17"/>
        <v>71</v>
      </c>
      <c r="B73" t="str">
        <f t="shared" si="13"/>
        <v>QO?71</v>
      </c>
      <c r="C73" t="str">
        <f>RTD("cqg.rtd", ,"ContractData",B73, "Symbol",, "T")</f>
        <v>QOJ32</v>
      </c>
      <c r="D73" t="str">
        <f t="shared" si="14"/>
        <v>32</v>
      </c>
      <c r="E73" t="str">
        <f>RTD("cqg.rtd", ,"ContractData",B73, "ContractMonth",, "T")</f>
        <v>APR</v>
      </c>
      <c r="F73" s="1" t="str">
        <f>RTD("cqg.rtd", ,"ContractData",C73, "LastTrade",, "T")</f>
        <v/>
      </c>
      <c r="G73" s="1" t="str">
        <f>RTD("cqg.rtd", ,"ContractData",C73, "NetLastTrade",, "T")</f>
        <v/>
      </c>
      <c r="H73" s="1" t="str">
        <f>RTD("cqg.rtd", ,"ContractData",C73, "Bid",, "T")</f>
        <v/>
      </c>
      <c r="I73" s="1" t="str">
        <f>RTD("cqg.rtd", ,"ContractData",C73, "Ask",, "T")</f>
        <v/>
      </c>
      <c r="J73" s="1" t="str">
        <f>IF(RTD("cqg.rtd", ,"ContractData",C73, "T_Settlement",, "T")="",RTD("cqg.rtd", ,"ContractData",C73, "LastTrade",, "T"),RTD("cqg.rtd", ,"ContractData",C73, "T_Settlement",, "T"))</f>
        <v/>
      </c>
      <c r="K73" s="1">
        <f>RTD("cqg.rtd", ,"ContractData",C73, "Y_Settlement",, "T")</f>
        <v>68.63</v>
      </c>
      <c r="L73" s="1" t="str">
        <f t="shared" si="15"/>
        <v/>
      </c>
      <c r="N73" s="1" t="str">
        <f t="shared" si="11"/>
        <v>32</v>
      </c>
      <c r="O73" s="1" t="str">
        <f t="shared" si="12"/>
        <v>QOJ32</v>
      </c>
      <c r="P73" s="1" t="str">
        <f t="shared" si="16"/>
        <v/>
      </c>
      <c r="Q73" s="3"/>
    </row>
    <row r="74" spans="1:17" x14ac:dyDescent="0.3">
      <c r="A74">
        <f t="shared" si="17"/>
        <v>72</v>
      </c>
      <c r="B74" t="str">
        <f t="shared" si="13"/>
        <v>QO?72</v>
      </c>
      <c r="C74" t="str">
        <f>RTD("cqg.rtd", ,"ContractData",B74, "Symbol",, "T")</f>
        <v>QOK32</v>
      </c>
      <c r="D74" t="str">
        <f t="shared" si="14"/>
        <v>32</v>
      </c>
      <c r="E74" t="str">
        <f>RTD("cqg.rtd", ,"ContractData",B74, "ContractMonth",, "T")</f>
        <v>MAY</v>
      </c>
      <c r="F74" s="1" t="str">
        <f>RTD("cqg.rtd", ,"ContractData",C74, "LastTrade",, "T")</f>
        <v/>
      </c>
      <c r="G74" s="1" t="str">
        <f>RTD("cqg.rtd", ,"ContractData",C74, "NetLastTrade",, "T")</f>
        <v/>
      </c>
      <c r="H74" s="1" t="str">
        <f>RTD("cqg.rtd", ,"ContractData",C74, "Bid",, "T")</f>
        <v/>
      </c>
      <c r="I74" s="1" t="str">
        <f>RTD("cqg.rtd", ,"ContractData",C74, "Ask",, "T")</f>
        <v/>
      </c>
      <c r="J74" s="1" t="str">
        <f>IF(RTD("cqg.rtd", ,"ContractData",C74, "T_Settlement",, "T")="",RTD("cqg.rtd", ,"ContractData",C74, "LastTrade",, "T"),RTD("cqg.rtd", ,"ContractData",C74, "T_Settlement",, "T"))</f>
        <v/>
      </c>
      <c r="K74" s="1">
        <f>RTD("cqg.rtd", ,"ContractData",C74, "Y_Settlement",, "T")</f>
        <v>68.55</v>
      </c>
      <c r="L74" s="1" t="str">
        <f t="shared" si="15"/>
        <v/>
      </c>
      <c r="N74" s="1" t="str">
        <f t="shared" si="11"/>
        <v>32</v>
      </c>
      <c r="O74" s="1" t="str">
        <f t="shared" si="12"/>
        <v>QOK32</v>
      </c>
      <c r="P74" s="1" t="str">
        <f t="shared" si="16"/>
        <v/>
      </c>
      <c r="Q74" s="3"/>
    </row>
    <row r="75" spans="1:17" x14ac:dyDescent="0.3">
      <c r="A75">
        <f t="shared" si="17"/>
        <v>73</v>
      </c>
      <c r="B75" t="str">
        <f t="shared" si="13"/>
        <v>QO?73</v>
      </c>
      <c r="C75" t="str">
        <f>RTD("cqg.rtd", ,"ContractData",B75, "Symbol",, "T")</f>
        <v>QOM32</v>
      </c>
      <c r="D75" t="str">
        <f t="shared" si="14"/>
        <v>32</v>
      </c>
      <c r="E75" t="str">
        <f>RTD("cqg.rtd", ,"ContractData",B75, "ContractMonth",, "T")</f>
        <v>JUN</v>
      </c>
      <c r="F75" s="1" t="str">
        <f>RTD("cqg.rtd", ,"ContractData",C75, "LastTrade",, "T")</f>
        <v/>
      </c>
      <c r="G75" s="1" t="str">
        <f>RTD("cqg.rtd", ,"ContractData",C75, "NetLastTrade",, "T")</f>
        <v/>
      </c>
      <c r="H75" s="1" t="str">
        <f>RTD("cqg.rtd", ,"ContractData",C75, "Bid",, "T")</f>
        <v/>
      </c>
      <c r="I75" s="1" t="str">
        <f>RTD("cqg.rtd", ,"ContractData",C75, "Ask",, "T")</f>
        <v/>
      </c>
      <c r="J75" s="1" t="str">
        <f>IF(RTD("cqg.rtd", ,"ContractData",C75, "T_Settlement",, "T")="",RTD("cqg.rtd", ,"ContractData",C75, "LastTrade",, "T"),RTD("cqg.rtd", ,"ContractData",C75, "T_Settlement",, "T"))</f>
        <v/>
      </c>
      <c r="K75" s="1">
        <f>RTD("cqg.rtd", ,"ContractData",C75, "Y_Settlement",, "T")</f>
        <v>68.47</v>
      </c>
      <c r="L75" s="1" t="str">
        <f t="shared" si="15"/>
        <v/>
      </c>
      <c r="N75" s="1" t="str">
        <f t="shared" si="11"/>
        <v>32</v>
      </c>
      <c r="O75" s="1" t="str">
        <f t="shared" si="12"/>
        <v>QOM32</v>
      </c>
      <c r="P75" s="1" t="str">
        <f t="shared" si="16"/>
        <v/>
      </c>
      <c r="Q75" s="3"/>
    </row>
    <row r="76" spans="1:17" x14ac:dyDescent="0.3">
      <c r="A76">
        <f t="shared" si="17"/>
        <v>74</v>
      </c>
      <c r="B76" t="str">
        <f t="shared" si="13"/>
        <v>QO?74</v>
      </c>
      <c r="C76" t="str">
        <f>RTD("cqg.rtd", ,"ContractData",B76, "Symbol",, "T")</f>
        <v>QON32</v>
      </c>
      <c r="D76" t="str">
        <f t="shared" si="14"/>
        <v>32</v>
      </c>
      <c r="E76" t="str">
        <f>RTD("cqg.rtd", ,"ContractData",B76, "ContractMonth",, "T")</f>
        <v>JUL</v>
      </c>
      <c r="F76" s="1" t="str">
        <f>RTD("cqg.rtd", ,"ContractData",C76, "LastTrade",, "T")</f>
        <v/>
      </c>
      <c r="G76" s="1" t="str">
        <f>RTD("cqg.rtd", ,"ContractData",C76, "NetLastTrade",, "T")</f>
        <v/>
      </c>
      <c r="H76" s="1" t="str">
        <f>RTD("cqg.rtd", ,"ContractData",C76, "Bid",, "T")</f>
        <v/>
      </c>
      <c r="I76" s="1" t="str">
        <f>RTD("cqg.rtd", ,"ContractData",C76, "Ask",, "T")</f>
        <v/>
      </c>
      <c r="J76" s="1" t="str">
        <f>IF(RTD("cqg.rtd", ,"ContractData",C76, "T_Settlement",, "T")="",RTD("cqg.rtd", ,"ContractData",C76, "LastTrade",, "T"),RTD("cqg.rtd", ,"ContractData",C76, "T_Settlement",, "T"))</f>
        <v/>
      </c>
      <c r="K76" s="1">
        <f>RTD("cqg.rtd", ,"ContractData",C76, "Y_Settlement",, "T")</f>
        <v>68.39</v>
      </c>
      <c r="L76" s="1" t="str">
        <f t="shared" si="15"/>
        <v/>
      </c>
      <c r="N76" s="1" t="str">
        <f t="shared" si="11"/>
        <v>32</v>
      </c>
      <c r="O76" s="1" t="str">
        <f t="shared" si="12"/>
        <v>QON32</v>
      </c>
      <c r="P76" s="1" t="str">
        <f t="shared" si="16"/>
        <v/>
      </c>
      <c r="Q76" s="3"/>
    </row>
    <row r="77" spans="1:17" x14ac:dyDescent="0.3">
      <c r="A77">
        <f t="shared" si="17"/>
        <v>75</v>
      </c>
      <c r="B77" t="str">
        <f t="shared" si="13"/>
        <v>QO?75</v>
      </c>
      <c r="C77" t="str">
        <f>RTD("cqg.rtd", ,"ContractData",B77, "Symbol",, "T")</f>
        <v>QOQ32</v>
      </c>
      <c r="D77" t="str">
        <f t="shared" si="14"/>
        <v>32</v>
      </c>
      <c r="E77" t="str">
        <f>RTD("cqg.rtd", ,"ContractData",B77, "ContractMonth",, "T")</f>
        <v>AUG</v>
      </c>
      <c r="F77" s="1" t="str">
        <f>RTD("cqg.rtd", ,"ContractData",C77, "LastTrade",, "T")</f>
        <v/>
      </c>
      <c r="G77" s="1" t="str">
        <f>RTD("cqg.rtd", ,"ContractData",C77, "NetLastTrade",, "T")</f>
        <v/>
      </c>
      <c r="H77" s="1" t="str">
        <f>RTD("cqg.rtd", ,"ContractData",C77, "Bid",, "T")</f>
        <v/>
      </c>
      <c r="I77" s="1" t="str">
        <f>RTD("cqg.rtd", ,"ContractData",C77, "Ask",, "T")</f>
        <v/>
      </c>
      <c r="J77" s="1" t="str">
        <f>IF(RTD("cqg.rtd", ,"ContractData",C77, "T_Settlement",, "T")="",RTD("cqg.rtd", ,"ContractData",C77, "LastTrade",, "T"),RTD("cqg.rtd", ,"ContractData",C77, "T_Settlement",, "T"))</f>
        <v/>
      </c>
      <c r="K77" s="1">
        <f>RTD("cqg.rtd", ,"ContractData",C77, "Y_Settlement",, "T")</f>
        <v>68.31</v>
      </c>
      <c r="L77" s="1" t="str">
        <f t="shared" si="15"/>
        <v/>
      </c>
      <c r="N77" s="1" t="str">
        <f t="shared" si="11"/>
        <v>32</v>
      </c>
      <c r="O77" s="1" t="str">
        <f t="shared" si="12"/>
        <v>QOQ32</v>
      </c>
      <c r="P77" s="1" t="str">
        <f t="shared" si="16"/>
        <v/>
      </c>
      <c r="Q77" s="3"/>
    </row>
    <row r="78" spans="1:17" x14ac:dyDescent="0.3">
      <c r="A78">
        <f t="shared" si="17"/>
        <v>76</v>
      </c>
      <c r="B78" t="str">
        <f t="shared" si="13"/>
        <v>QO?76</v>
      </c>
      <c r="C78" t="str">
        <f>RTD("cqg.rtd", ,"ContractData",B78, "Symbol",, "T")</f>
        <v>QOU32</v>
      </c>
      <c r="D78" t="str">
        <f t="shared" si="14"/>
        <v>32</v>
      </c>
      <c r="E78" t="str">
        <f>RTD("cqg.rtd", ,"ContractData",B78, "ContractMonth",, "T")</f>
        <v>SEP</v>
      </c>
      <c r="F78" s="1" t="str">
        <f>RTD("cqg.rtd", ,"ContractData",C78, "LastTrade",, "T")</f>
        <v/>
      </c>
      <c r="G78" s="1" t="str">
        <f>RTD("cqg.rtd", ,"ContractData",C78, "NetLastTrade",, "T")</f>
        <v/>
      </c>
      <c r="H78" s="1" t="str">
        <f>RTD("cqg.rtd", ,"ContractData",C78, "Bid",, "T")</f>
        <v/>
      </c>
      <c r="I78" s="1" t="str">
        <f>RTD("cqg.rtd", ,"ContractData",C78, "Ask",, "T")</f>
        <v/>
      </c>
      <c r="J78" s="1" t="str">
        <f>IF(RTD("cqg.rtd", ,"ContractData",C78, "T_Settlement",, "T")="",RTD("cqg.rtd", ,"ContractData",C78, "LastTrade",, "T"),RTD("cqg.rtd", ,"ContractData",C78, "T_Settlement",, "T"))</f>
        <v/>
      </c>
      <c r="K78" s="1">
        <f>RTD("cqg.rtd", ,"ContractData",C78, "Y_Settlement",, "T")</f>
        <v>68.23</v>
      </c>
      <c r="L78" s="1" t="str">
        <f t="shared" si="15"/>
        <v/>
      </c>
      <c r="N78" s="1" t="str">
        <f t="shared" si="11"/>
        <v>32</v>
      </c>
      <c r="O78" s="1" t="str">
        <f t="shared" si="12"/>
        <v>QOU32</v>
      </c>
      <c r="P78" s="1" t="str">
        <f t="shared" si="16"/>
        <v/>
      </c>
      <c r="Q78" s="3"/>
    </row>
    <row r="79" spans="1:17" x14ac:dyDescent="0.3">
      <c r="A79">
        <f t="shared" si="17"/>
        <v>77</v>
      </c>
      <c r="B79" t="str">
        <f t="shared" si="13"/>
        <v>QO?77</v>
      </c>
      <c r="C79" t="str">
        <f>RTD("cqg.rtd", ,"ContractData",B79, "Symbol",, "T")</f>
        <v>QOV32</v>
      </c>
      <c r="D79" t="str">
        <f t="shared" si="14"/>
        <v>32</v>
      </c>
      <c r="E79" t="str">
        <f>RTD("cqg.rtd", ,"ContractData",B79, "ContractMonth",, "T")</f>
        <v>OCT</v>
      </c>
      <c r="F79" s="1" t="str">
        <f>RTD("cqg.rtd", ,"ContractData",C79, "LastTrade",, "T")</f>
        <v/>
      </c>
      <c r="G79" s="1" t="str">
        <f>RTD("cqg.rtd", ,"ContractData",C79, "NetLastTrade",, "T")</f>
        <v/>
      </c>
      <c r="H79" s="1" t="str">
        <f>RTD("cqg.rtd", ,"ContractData",C79, "Bid",, "T")</f>
        <v/>
      </c>
      <c r="I79" s="1" t="str">
        <f>RTD("cqg.rtd", ,"ContractData",C79, "Ask",, "T")</f>
        <v/>
      </c>
      <c r="J79" s="1" t="str">
        <f>IF(RTD("cqg.rtd", ,"ContractData",C79, "T_Settlement",, "T")="",RTD("cqg.rtd", ,"ContractData",C79, "LastTrade",, "T"),RTD("cqg.rtd", ,"ContractData",C79, "T_Settlement",, "T"))</f>
        <v/>
      </c>
      <c r="K79" s="1">
        <f>RTD("cqg.rtd", ,"ContractData",C79, "Y_Settlement",, "T")</f>
        <v>68.150000000000006</v>
      </c>
      <c r="L79" s="1" t="str">
        <f t="shared" si="15"/>
        <v/>
      </c>
      <c r="N79" s="1" t="str">
        <f t="shared" si="11"/>
        <v>32</v>
      </c>
      <c r="O79" s="1" t="str">
        <f t="shared" si="12"/>
        <v>QOV32</v>
      </c>
      <c r="P79" s="1" t="str">
        <f t="shared" si="16"/>
        <v/>
      </c>
      <c r="Q79" s="3"/>
    </row>
    <row r="80" spans="1:17" x14ac:dyDescent="0.3">
      <c r="A80">
        <f t="shared" si="17"/>
        <v>78</v>
      </c>
      <c r="B80" t="str">
        <f t="shared" si="13"/>
        <v>QO?78</v>
      </c>
      <c r="C80" t="str">
        <f>RTD("cqg.rtd", ,"ContractData",B80, "Symbol",, "T")</f>
        <v>QOX32</v>
      </c>
      <c r="D80" t="str">
        <f t="shared" si="14"/>
        <v>32</v>
      </c>
      <c r="E80" t="str">
        <f>RTD("cqg.rtd", ,"ContractData",B80, "ContractMonth",, "T")</f>
        <v>NOV</v>
      </c>
      <c r="F80" s="1" t="str">
        <f>RTD("cqg.rtd", ,"ContractData",C80, "LastTrade",, "T")</f>
        <v/>
      </c>
      <c r="G80" s="1" t="str">
        <f>RTD("cqg.rtd", ,"ContractData",C80, "NetLastTrade",, "T")</f>
        <v/>
      </c>
      <c r="H80" s="1" t="str">
        <f>RTD("cqg.rtd", ,"ContractData",C80, "Bid",, "T")</f>
        <v/>
      </c>
      <c r="I80" s="1" t="str">
        <f>RTD("cqg.rtd", ,"ContractData",C80, "Ask",, "T")</f>
        <v/>
      </c>
      <c r="J80" s="1" t="str">
        <f>IF(RTD("cqg.rtd", ,"ContractData",C80, "T_Settlement",, "T")="",RTD("cqg.rtd", ,"ContractData",C80, "LastTrade",, "T"),RTD("cqg.rtd", ,"ContractData",C80, "T_Settlement",, "T"))</f>
        <v/>
      </c>
      <c r="K80" s="1">
        <f>RTD("cqg.rtd", ,"ContractData",C80, "Y_Settlement",, "T")</f>
        <v>68.070000000000007</v>
      </c>
      <c r="L80" s="1" t="str">
        <f t="shared" si="15"/>
        <v/>
      </c>
      <c r="N80" s="1" t="str">
        <f t="shared" si="11"/>
        <v>32</v>
      </c>
      <c r="O80" s="1" t="str">
        <f t="shared" si="12"/>
        <v>QOX32</v>
      </c>
      <c r="P80" s="1" t="str">
        <f t="shared" si="16"/>
        <v/>
      </c>
      <c r="Q80" s="3"/>
    </row>
    <row r="81" spans="1:17" x14ac:dyDescent="0.3">
      <c r="A81">
        <f t="shared" si="17"/>
        <v>79</v>
      </c>
      <c r="B81" t="str">
        <f t="shared" si="13"/>
        <v>QO?79</v>
      </c>
      <c r="C81" t="str">
        <f>RTD("cqg.rtd", ,"ContractData",B81, "Symbol",, "T")</f>
        <v>QOZ32</v>
      </c>
      <c r="D81" t="str">
        <f t="shared" si="14"/>
        <v>32</v>
      </c>
      <c r="E81" t="str">
        <f>RTD("cqg.rtd", ,"ContractData",B81, "ContractMonth",, "T")</f>
        <v>DEC</v>
      </c>
      <c r="F81" s="1" t="str">
        <f>RTD("cqg.rtd", ,"ContractData",C81, "LastTrade",, "T")</f>
        <v/>
      </c>
      <c r="G81" s="1" t="str">
        <f>RTD("cqg.rtd", ,"ContractData",C81, "NetLastTrade",, "T")</f>
        <v/>
      </c>
      <c r="H81" s="1" t="str">
        <f>RTD("cqg.rtd", ,"ContractData",C81, "Bid",, "T")</f>
        <v/>
      </c>
      <c r="I81" s="1" t="str">
        <f>RTD("cqg.rtd", ,"ContractData",C81, "Ask",, "T")</f>
        <v/>
      </c>
      <c r="J81" s="1" t="str">
        <f>IF(RTD("cqg.rtd", ,"ContractData",C81, "T_Settlement",, "T")="",RTD("cqg.rtd", ,"ContractData",C81, "LastTrade",, "T"),RTD("cqg.rtd", ,"ContractData",C81, "T_Settlement",, "T"))</f>
        <v/>
      </c>
      <c r="K81" s="1">
        <f>RTD("cqg.rtd", ,"ContractData",C81, "Y_Settlement",, "T")</f>
        <v>67.989999999999995</v>
      </c>
      <c r="L81" s="1" t="str">
        <f t="shared" si="15"/>
        <v/>
      </c>
      <c r="N81" s="1" t="str">
        <f t="shared" si="11"/>
        <v>32</v>
      </c>
      <c r="O81" s="1" t="str">
        <f t="shared" si="12"/>
        <v>QOZ32</v>
      </c>
      <c r="P81" s="1" t="str">
        <f t="shared" si="16"/>
        <v/>
      </c>
      <c r="Q81" s="3"/>
    </row>
    <row r="82" spans="1:17" x14ac:dyDescent="0.3">
      <c r="A82">
        <f t="shared" si="17"/>
        <v>80</v>
      </c>
      <c r="B82" t="str">
        <f t="shared" si="13"/>
        <v>QO?80</v>
      </c>
      <c r="C82" t="str">
        <f>RTD("cqg.rtd", ,"ContractData",B82, "Symbol",, "T")</f>
        <v>QOF33</v>
      </c>
      <c r="D82" t="str">
        <f t="shared" si="14"/>
        <v>33</v>
      </c>
      <c r="E82" t="str">
        <f>RTD("cqg.rtd", ,"ContractData",B82, "ContractMonth",, "T")</f>
        <v>JAN</v>
      </c>
      <c r="F82" s="1" t="str">
        <f>RTD("cqg.rtd", ,"ContractData",C82, "LastTrade",, "T")</f>
        <v/>
      </c>
      <c r="G82" s="1" t="str">
        <f>RTD("cqg.rtd", ,"ContractData",C82, "NetLastTrade",, "T")</f>
        <v/>
      </c>
      <c r="H82" s="1" t="str">
        <f>RTD("cqg.rtd", ,"ContractData",C82, "Bid",, "T")</f>
        <v/>
      </c>
      <c r="I82" s="1" t="str">
        <f>RTD("cqg.rtd", ,"ContractData",C82, "Ask",, "T")</f>
        <v/>
      </c>
      <c r="J82" s="1" t="str">
        <f>IF(RTD("cqg.rtd", ,"ContractData",C82, "T_Settlement",, "T")="",RTD("cqg.rtd", ,"ContractData",C82, "LastTrade",, "T"),RTD("cqg.rtd", ,"ContractData",C82, "T_Settlement",, "T"))</f>
        <v/>
      </c>
      <c r="K82" s="1">
        <f>RTD("cqg.rtd", ,"ContractData",C82, "Y_Settlement",, "T")</f>
        <v>67.92</v>
      </c>
      <c r="L82" s="1" t="str">
        <f t="shared" si="15"/>
        <v/>
      </c>
      <c r="N82" s="1" t="str">
        <f t="shared" si="11"/>
        <v>33</v>
      </c>
      <c r="O82" s="1" t="str">
        <f t="shared" si="12"/>
        <v>QOF33</v>
      </c>
      <c r="P82" s="1" t="str">
        <f t="shared" si="16"/>
        <v/>
      </c>
      <c r="Q82" s="3"/>
    </row>
    <row r="83" spans="1:17" x14ac:dyDescent="0.3">
      <c r="A83">
        <f t="shared" si="17"/>
        <v>81</v>
      </c>
      <c r="B83" t="str">
        <f t="shared" si="13"/>
        <v>QO?81</v>
      </c>
      <c r="C83" t="str">
        <f>RTD("cqg.rtd", ,"ContractData",B83, "Symbol",, "T")</f>
        <v>QOG33</v>
      </c>
      <c r="D83" t="str">
        <f t="shared" si="14"/>
        <v>33</v>
      </c>
      <c r="E83" t="str">
        <f>RTD("cqg.rtd", ,"ContractData",B83, "ContractMonth",, "T")</f>
        <v>FEB</v>
      </c>
      <c r="F83" s="1" t="str">
        <f>RTD("cqg.rtd", ,"ContractData",C83, "LastTrade",, "T")</f>
        <v/>
      </c>
      <c r="G83" s="1" t="str">
        <f>RTD("cqg.rtd", ,"ContractData",C83, "NetLastTrade",, "T")</f>
        <v/>
      </c>
      <c r="H83" s="1" t="str">
        <f>RTD("cqg.rtd", ,"ContractData",C83, "Bid",, "T")</f>
        <v/>
      </c>
      <c r="I83" s="1" t="str">
        <f>RTD("cqg.rtd", ,"ContractData",C83, "Ask",, "T")</f>
        <v/>
      </c>
      <c r="J83" s="1" t="str">
        <f>IF(RTD("cqg.rtd", ,"ContractData",C83, "T_Settlement",, "T")="",RTD("cqg.rtd", ,"ContractData",C83, "LastTrade",, "T"),RTD("cqg.rtd", ,"ContractData",C83, "T_Settlement",, "T"))</f>
        <v/>
      </c>
      <c r="K83" s="1">
        <f>RTD("cqg.rtd", ,"ContractData",C83, "Y_Settlement",, "T")</f>
        <v>67.849999999999994</v>
      </c>
      <c r="L83" s="1" t="str">
        <f t="shared" si="15"/>
        <v/>
      </c>
      <c r="N83" s="1" t="str">
        <f t="shared" si="11"/>
        <v>33</v>
      </c>
      <c r="O83" s="1" t="str">
        <f t="shared" si="12"/>
        <v>QOG33</v>
      </c>
      <c r="P83" s="1" t="str">
        <f t="shared" si="16"/>
        <v/>
      </c>
      <c r="Q83" s="3"/>
    </row>
    <row r="84" spans="1:17" x14ac:dyDescent="0.3">
      <c r="A84">
        <f t="shared" si="17"/>
        <v>82</v>
      </c>
      <c r="B84" t="str">
        <f t="shared" si="13"/>
        <v>QO?82</v>
      </c>
      <c r="C84" t="str">
        <f>RTD("cqg.rtd", ,"ContractData",B84, "Symbol",, "T")</f>
        <v>QOH33</v>
      </c>
      <c r="D84" t="str">
        <f t="shared" si="14"/>
        <v>33</v>
      </c>
      <c r="E84" t="str">
        <f>RTD("cqg.rtd", ,"ContractData",B84, "ContractMonth",, "T")</f>
        <v>MAR</v>
      </c>
      <c r="F84" s="1" t="str">
        <f>RTD("cqg.rtd", ,"ContractData",C84, "LastTrade",, "T")</f>
        <v/>
      </c>
      <c r="G84" s="1" t="str">
        <f>RTD("cqg.rtd", ,"ContractData",C84, "NetLastTrade",, "T")</f>
        <v/>
      </c>
      <c r="H84" s="1" t="str">
        <f>RTD("cqg.rtd", ,"ContractData",C84, "Bid",, "T")</f>
        <v/>
      </c>
      <c r="I84" s="1" t="str">
        <f>RTD("cqg.rtd", ,"ContractData",C84, "Ask",, "T")</f>
        <v/>
      </c>
      <c r="J84" s="1" t="str">
        <f>IF(RTD("cqg.rtd", ,"ContractData",C84, "T_Settlement",, "T")="",RTD("cqg.rtd", ,"ContractData",C84, "LastTrade",, "T"),RTD("cqg.rtd", ,"ContractData",C84, "T_Settlement",, "T"))</f>
        <v/>
      </c>
      <c r="K84" s="1">
        <f>RTD("cqg.rtd", ,"ContractData",C84, "Y_Settlement",, "T")</f>
        <v>67.78</v>
      </c>
      <c r="L84" s="1" t="str">
        <f t="shared" si="15"/>
        <v/>
      </c>
      <c r="N84" s="1" t="str">
        <f t="shared" si="11"/>
        <v>33</v>
      </c>
      <c r="O84" s="1" t="str">
        <f t="shared" si="12"/>
        <v>QOH33</v>
      </c>
      <c r="P84" s="1" t="str">
        <f t="shared" si="16"/>
        <v/>
      </c>
      <c r="Q84" s="3"/>
    </row>
    <row r="85" spans="1:17" x14ac:dyDescent="0.3">
      <c r="A85">
        <f t="shared" si="17"/>
        <v>83</v>
      </c>
      <c r="N85" s="1"/>
      <c r="O85" s="1"/>
      <c r="P85" s="1"/>
      <c r="Q85" s="3"/>
    </row>
    <row r="86" spans="1:17" x14ac:dyDescent="0.3">
      <c r="A86">
        <f t="shared" si="17"/>
        <v>84</v>
      </c>
      <c r="N86" s="1"/>
      <c r="O86" s="1"/>
      <c r="P86" s="1"/>
      <c r="Q86" s="3"/>
    </row>
    <row r="87" spans="1:17" x14ac:dyDescent="0.3">
      <c r="A87">
        <f t="shared" si="17"/>
        <v>85</v>
      </c>
      <c r="N87" s="1"/>
      <c r="O87" s="1"/>
      <c r="P87" s="1"/>
      <c r="Q87" s="3"/>
    </row>
    <row r="88" spans="1:17" x14ac:dyDescent="0.3">
      <c r="A88">
        <f t="shared" si="17"/>
        <v>86</v>
      </c>
      <c r="N88" s="1"/>
      <c r="O88" s="1"/>
      <c r="P88" s="1"/>
      <c r="Q88" s="3"/>
    </row>
    <row r="89" spans="1:17" x14ac:dyDescent="0.3">
      <c r="A89">
        <f t="shared" si="17"/>
        <v>87</v>
      </c>
      <c r="N89" s="1"/>
      <c r="O89" s="1"/>
      <c r="P89" s="1"/>
      <c r="Q89" s="3"/>
    </row>
    <row r="90" spans="1:17" x14ac:dyDescent="0.3">
      <c r="A90">
        <f t="shared" si="17"/>
        <v>88</v>
      </c>
      <c r="N90" s="1"/>
      <c r="O90" s="1"/>
      <c r="P90" s="1"/>
      <c r="Q90" s="3"/>
    </row>
    <row r="91" spans="1:17" x14ac:dyDescent="0.3">
      <c r="A91">
        <f t="shared" si="17"/>
        <v>89</v>
      </c>
      <c r="N91" s="1"/>
      <c r="O91" s="1"/>
      <c r="P91" s="1"/>
      <c r="Q91" s="3"/>
    </row>
    <row r="92" spans="1:17" x14ac:dyDescent="0.3">
      <c r="A92">
        <f t="shared" si="17"/>
        <v>90</v>
      </c>
      <c r="N92" s="1"/>
      <c r="O92" s="1"/>
      <c r="P92" s="1"/>
      <c r="Q92" s="3"/>
    </row>
    <row r="93" spans="1:17" x14ac:dyDescent="0.3">
      <c r="A93">
        <f t="shared" si="17"/>
        <v>91</v>
      </c>
      <c r="N93" s="1"/>
      <c r="O93" s="1"/>
      <c r="P93" s="1"/>
      <c r="Q93" s="3"/>
    </row>
    <row r="94" spans="1:17" x14ac:dyDescent="0.3">
      <c r="A94">
        <f t="shared" si="17"/>
        <v>92</v>
      </c>
      <c r="N94" s="1"/>
      <c r="O94" s="1"/>
      <c r="P94" s="1"/>
      <c r="Q94" s="3"/>
    </row>
    <row r="95" spans="1:17" x14ac:dyDescent="0.3">
      <c r="A95">
        <f t="shared" si="17"/>
        <v>93</v>
      </c>
      <c r="N95" s="1"/>
      <c r="O95" s="1"/>
      <c r="P95" s="1"/>
      <c r="Q95" s="3"/>
    </row>
    <row r="96" spans="1:17" x14ac:dyDescent="0.3">
      <c r="A96">
        <f t="shared" si="17"/>
        <v>94</v>
      </c>
      <c r="N96" s="1"/>
      <c r="O96" s="1"/>
      <c r="P96" s="1"/>
      <c r="Q96" s="3"/>
    </row>
    <row r="97" spans="1:17" x14ac:dyDescent="0.3">
      <c r="A97">
        <f t="shared" si="17"/>
        <v>95</v>
      </c>
      <c r="N97" s="1"/>
      <c r="O97" s="1"/>
      <c r="P97" s="1"/>
      <c r="Q97" s="3"/>
    </row>
    <row r="98" spans="1:17" x14ac:dyDescent="0.3">
      <c r="A98">
        <f t="shared" si="17"/>
        <v>96</v>
      </c>
      <c r="N98" s="1"/>
      <c r="O98" s="1"/>
      <c r="P98" s="1"/>
      <c r="Q98" s="3"/>
    </row>
    <row r="99" spans="1:17" x14ac:dyDescent="0.3">
      <c r="A99">
        <f t="shared" si="17"/>
        <v>97</v>
      </c>
      <c r="N99" s="1"/>
      <c r="O99" s="1"/>
      <c r="P99" s="1"/>
      <c r="Q99" s="3"/>
    </row>
    <row r="100" spans="1:17" x14ac:dyDescent="0.3">
      <c r="A100">
        <f t="shared" si="17"/>
        <v>98</v>
      </c>
      <c r="N100" s="1"/>
      <c r="O100" s="1"/>
      <c r="P100" s="1"/>
      <c r="Q100" s="3"/>
    </row>
    <row r="101" spans="1:17" x14ac:dyDescent="0.3">
      <c r="A101">
        <f t="shared" si="17"/>
        <v>99</v>
      </c>
      <c r="N101" s="1"/>
      <c r="O101" s="1"/>
      <c r="P101" s="1"/>
      <c r="Q101" s="3"/>
    </row>
    <row r="102" spans="1:17" x14ac:dyDescent="0.3">
      <c r="A102">
        <f t="shared" si="17"/>
        <v>100</v>
      </c>
      <c r="N102" s="1"/>
      <c r="O102" s="1"/>
      <c r="P102" s="1"/>
      <c r="Q102" s="3"/>
    </row>
    <row r="103" spans="1:17" x14ac:dyDescent="0.3">
      <c r="A103">
        <f t="shared" si="17"/>
        <v>101</v>
      </c>
      <c r="N103" s="1"/>
      <c r="O103" s="1"/>
      <c r="P103" s="1"/>
      <c r="Q103" s="3"/>
    </row>
    <row r="104" spans="1:17" x14ac:dyDescent="0.3">
      <c r="A104">
        <f t="shared" si="17"/>
        <v>102</v>
      </c>
      <c r="N104" s="1"/>
      <c r="O104" s="1"/>
      <c r="P104" s="1"/>
      <c r="Q104" s="3"/>
    </row>
    <row r="105" spans="1:17" x14ac:dyDescent="0.3">
      <c r="A105">
        <f t="shared" si="17"/>
        <v>103</v>
      </c>
      <c r="N105" s="1"/>
      <c r="O105" s="1"/>
      <c r="P105" s="1"/>
      <c r="Q105" s="3"/>
    </row>
    <row r="106" spans="1:17" x14ac:dyDescent="0.3">
      <c r="A106">
        <f t="shared" si="17"/>
        <v>104</v>
      </c>
      <c r="N106" s="1"/>
      <c r="O106" s="1"/>
      <c r="P106" s="1"/>
      <c r="Q106" s="3"/>
    </row>
    <row r="107" spans="1:17" x14ac:dyDescent="0.3">
      <c r="A107">
        <f t="shared" si="17"/>
        <v>105</v>
      </c>
      <c r="N107" s="1"/>
      <c r="O107" s="1"/>
      <c r="P107" s="1"/>
      <c r="Q107" s="3"/>
    </row>
    <row r="108" spans="1:17" x14ac:dyDescent="0.3">
      <c r="A108">
        <f t="shared" si="17"/>
        <v>106</v>
      </c>
      <c r="N108" s="1"/>
      <c r="O108" s="1"/>
      <c r="P108" s="1"/>
      <c r="Q108" s="3"/>
    </row>
    <row r="109" spans="1:17" x14ac:dyDescent="0.3">
      <c r="A109">
        <f t="shared" si="17"/>
        <v>107</v>
      </c>
      <c r="N109" s="1"/>
      <c r="O109" s="1"/>
      <c r="P109" s="1"/>
      <c r="Q109" s="3"/>
    </row>
    <row r="110" spans="1:17" x14ac:dyDescent="0.3">
      <c r="A110">
        <f t="shared" si="17"/>
        <v>108</v>
      </c>
      <c r="N110" s="1"/>
      <c r="O110" s="1"/>
      <c r="P110" s="1"/>
      <c r="Q110" s="3"/>
    </row>
    <row r="111" spans="1:17" x14ac:dyDescent="0.3">
      <c r="A111">
        <f t="shared" si="17"/>
        <v>109</v>
      </c>
      <c r="N111" s="1"/>
      <c r="O111" s="1"/>
      <c r="P111" s="1"/>
      <c r="Q111" s="3"/>
    </row>
    <row r="112" spans="1:17" x14ac:dyDescent="0.3">
      <c r="A112">
        <f t="shared" si="17"/>
        <v>110</v>
      </c>
      <c r="N112" s="1"/>
      <c r="O112" s="1"/>
      <c r="P112" s="1"/>
      <c r="Q112" s="3"/>
    </row>
    <row r="113" spans="1:17" x14ac:dyDescent="0.3">
      <c r="A113">
        <f t="shared" si="17"/>
        <v>111</v>
      </c>
      <c r="N113" s="1"/>
      <c r="O113" s="1"/>
      <c r="P113" s="1"/>
      <c r="Q113" s="3"/>
    </row>
    <row r="114" spans="1:17" x14ac:dyDescent="0.3">
      <c r="A114">
        <f t="shared" si="17"/>
        <v>112</v>
      </c>
      <c r="N114" s="1"/>
      <c r="O114" s="1"/>
      <c r="P114" s="1"/>
      <c r="Q114" s="3"/>
    </row>
    <row r="115" spans="1:17" x14ac:dyDescent="0.3">
      <c r="A115">
        <f t="shared" si="17"/>
        <v>113</v>
      </c>
      <c r="N115" s="1"/>
      <c r="O115" s="1"/>
      <c r="P115" s="1"/>
      <c r="Q115" s="3"/>
    </row>
    <row r="116" spans="1:17" x14ac:dyDescent="0.3">
      <c r="A116">
        <f t="shared" si="17"/>
        <v>114</v>
      </c>
      <c r="N116" s="1"/>
      <c r="O116" s="1"/>
      <c r="P116" s="1"/>
      <c r="Q116" s="3"/>
    </row>
    <row r="117" spans="1:17" x14ac:dyDescent="0.3">
      <c r="A117">
        <f t="shared" si="17"/>
        <v>115</v>
      </c>
      <c r="N117" s="1"/>
      <c r="O117" s="1"/>
      <c r="P117" s="1"/>
      <c r="Q117" s="3"/>
    </row>
    <row r="118" spans="1:17" x14ac:dyDescent="0.3">
      <c r="A118">
        <f t="shared" si="17"/>
        <v>116</v>
      </c>
      <c r="N118" s="1"/>
      <c r="O118" s="1"/>
      <c r="P118" s="1"/>
      <c r="Q118" s="3"/>
    </row>
    <row r="119" spans="1:17" x14ac:dyDescent="0.3">
      <c r="A119">
        <f t="shared" si="17"/>
        <v>117</v>
      </c>
      <c r="N119" s="1"/>
      <c r="O119" s="1"/>
      <c r="P119" s="1"/>
      <c r="Q119" s="3"/>
    </row>
    <row r="120" spans="1:17" x14ac:dyDescent="0.3">
      <c r="A120">
        <f t="shared" si="17"/>
        <v>118</v>
      </c>
      <c r="N120" s="1"/>
      <c r="O120" s="1"/>
      <c r="P120" s="1"/>
      <c r="Q120" s="3"/>
    </row>
    <row r="121" spans="1:17" x14ac:dyDescent="0.3">
      <c r="A121">
        <f t="shared" si="17"/>
        <v>119</v>
      </c>
      <c r="N121" s="1"/>
      <c r="O121" s="1"/>
      <c r="P121" s="1"/>
      <c r="Q121" s="3"/>
    </row>
    <row r="122" spans="1:17" x14ac:dyDescent="0.3">
      <c r="A122">
        <f t="shared" si="17"/>
        <v>120</v>
      </c>
      <c r="N122" s="1"/>
      <c r="O122" s="1"/>
      <c r="P122" s="1"/>
      <c r="Q122" s="3"/>
    </row>
    <row r="123" spans="1:17" x14ac:dyDescent="0.3">
      <c r="A123">
        <f t="shared" si="17"/>
        <v>121</v>
      </c>
      <c r="N123" s="1"/>
      <c r="O123" s="1"/>
      <c r="P123" s="1"/>
      <c r="Q123" s="3"/>
    </row>
    <row r="124" spans="1:17" x14ac:dyDescent="0.3">
      <c r="A124">
        <f t="shared" si="17"/>
        <v>122</v>
      </c>
      <c r="N124" s="1"/>
      <c r="O124" s="1"/>
      <c r="P124" s="1"/>
      <c r="Q124" s="3"/>
    </row>
    <row r="125" spans="1:17" x14ac:dyDescent="0.3">
      <c r="A125">
        <f t="shared" si="17"/>
        <v>123</v>
      </c>
      <c r="N125" s="1"/>
      <c r="O125" s="1"/>
      <c r="P125" s="1"/>
      <c r="Q125" s="3"/>
    </row>
    <row r="126" spans="1:17" x14ac:dyDescent="0.3">
      <c r="A126">
        <f t="shared" si="17"/>
        <v>124</v>
      </c>
      <c r="N126" s="1"/>
      <c r="O126" s="1"/>
      <c r="P126" s="1"/>
      <c r="Q126" s="3"/>
    </row>
    <row r="127" spans="1:17" x14ac:dyDescent="0.3">
      <c r="A127">
        <f t="shared" si="17"/>
        <v>125</v>
      </c>
      <c r="N127" s="1"/>
      <c r="O127" s="1"/>
      <c r="P127" s="1"/>
      <c r="Q127" s="3"/>
    </row>
    <row r="128" spans="1:17" x14ac:dyDescent="0.3">
      <c r="A128">
        <f t="shared" si="17"/>
        <v>126</v>
      </c>
      <c r="N128" s="1"/>
      <c r="O128" s="1"/>
      <c r="P128" s="1"/>
      <c r="Q128" s="3"/>
    </row>
    <row r="129" spans="1:17" x14ac:dyDescent="0.3">
      <c r="A129">
        <f t="shared" si="17"/>
        <v>127</v>
      </c>
      <c r="N129" s="1"/>
      <c r="O129" s="1"/>
      <c r="P129" s="1"/>
      <c r="Q129" s="3"/>
    </row>
    <row r="130" spans="1:17" x14ac:dyDescent="0.3">
      <c r="A130">
        <f t="shared" si="17"/>
        <v>128</v>
      </c>
      <c r="N130" s="1"/>
      <c r="O130" s="1"/>
      <c r="P130" s="1"/>
      <c r="Q130" s="3"/>
    </row>
    <row r="131" spans="1:17" x14ac:dyDescent="0.3">
      <c r="A131">
        <f t="shared" si="17"/>
        <v>129</v>
      </c>
      <c r="N131" s="1"/>
      <c r="O131" s="1"/>
      <c r="P131" s="1"/>
      <c r="Q131" s="3"/>
    </row>
    <row r="132" spans="1:17" x14ac:dyDescent="0.3">
      <c r="A132">
        <f t="shared" si="17"/>
        <v>130</v>
      </c>
      <c r="N132" s="1"/>
      <c r="O132" s="1"/>
      <c r="P132" s="1"/>
      <c r="Q132" s="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CEF91-ECEB-47DB-B700-34C9018A5518}">
  <dimension ref="A2:AB132"/>
  <sheetViews>
    <sheetView workbookViewId="0"/>
  </sheetViews>
  <sheetFormatPr defaultRowHeight="16.5" x14ac:dyDescent="0.3"/>
  <cols>
    <col min="1" max="1" width="5" customWidth="1"/>
    <col min="4" max="4" width="5.125" customWidth="1"/>
    <col min="6" max="12" width="9" style="12"/>
    <col min="13" max="13" width="2.625" customWidth="1"/>
    <col min="14" max="14" width="5.125" customWidth="1"/>
    <col min="16" max="16" width="7.875" style="12" customWidth="1"/>
    <col min="17" max="17" width="14.75" style="2" bestFit="1" customWidth="1"/>
    <col min="18" max="18" width="13.75" style="2" bestFit="1" customWidth="1"/>
    <col min="19" max="19" width="4.875" style="2" bestFit="1" customWidth="1"/>
    <col min="20" max="20" width="7" style="13" bestFit="1" customWidth="1"/>
    <col min="21" max="21" width="7.25" style="2" bestFit="1" customWidth="1"/>
    <col min="22" max="22" width="4.875" style="2" customWidth="1"/>
    <col min="23" max="23" width="4.875" style="2" bestFit="1" customWidth="1"/>
    <col min="24" max="24" width="7" style="13" bestFit="1" customWidth="1"/>
    <col min="25" max="25" width="7.375" style="2" bestFit="1" customWidth="1"/>
    <col min="27" max="28" width="9" style="1"/>
  </cols>
  <sheetData>
    <row r="2" spans="1:25" x14ac:dyDescent="0.3">
      <c r="D2" t="s">
        <v>0</v>
      </c>
      <c r="E2" t="s">
        <v>3</v>
      </c>
      <c r="F2" s="12" t="s">
        <v>4</v>
      </c>
      <c r="G2" s="12" t="s">
        <v>5</v>
      </c>
      <c r="H2" s="12" t="s">
        <v>8</v>
      </c>
      <c r="I2" s="12" t="s">
        <v>9</v>
      </c>
      <c r="J2" s="12" t="s">
        <v>6</v>
      </c>
      <c r="K2" s="12" t="s">
        <v>7</v>
      </c>
      <c r="L2" s="12" t="s">
        <v>2</v>
      </c>
      <c r="N2" t="s">
        <v>0</v>
      </c>
      <c r="O2" t="s">
        <v>1</v>
      </c>
      <c r="P2" s="12" t="s">
        <v>2</v>
      </c>
      <c r="S2" s="2" t="str" cm="1">
        <f t="array" ref="S2:T7">_xlfn.GROUPBY($N$2:$N$47,$P$2:$P$47,_xleta.MAX,3,0)</f>
        <v>Year</v>
      </c>
      <c r="T2" s="13" t="str">
        <v>NC</v>
      </c>
      <c r="U2" s="2" t="s">
        <v>1</v>
      </c>
      <c r="W2" s="2" t="str" cm="1">
        <f t="array" ref="W2:X7">_xlfn.GROUPBY($N$2:$N$47,$P$2:$P$47,_xleta.MIN,3,0)</f>
        <v>Year</v>
      </c>
      <c r="X2" s="13" t="str">
        <v>NC</v>
      </c>
      <c r="Y2" s="2" t="s">
        <v>1</v>
      </c>
    </row>
    <row r="3" spans="1:25" x14ac:dyDescent="0.3">
      <c r="A3">
        <v>1</v>
      </c>
      <c r="B3" t="str">
        <f>"HOE?"&amp;A3</f>
        <v>HOE?1</v>
      </c>
      <c r="C3" t="str">
        <f>RTD("cqg.rtd", ,"ContractData",B3, "Symbol",, "T")</f>
        <v>HOEK26</v>
      </c>
      <c r="D3" t="str">
        <f>RIGHT(C3,2)</f>
        <v>26</v>
      </c>
      <c r="E3" t="str">
        <f>RTD("cqg.rtd", ,"ContractData",B3, "ContractMonth",, "T")</f>
        <v>MAY</v>
      </c>
      <c r="F3" s="12">
        <f>RTD("cqg.rtd", ,"ContractData",C3, "LastTrade",, "T")</f>
        <v>3.5494000000000003</v>
      </c>
      <c r="G3" s="12">
        <f>RTD("cqg.rtd", ,"ContractData",C3, "NetLastTrade",, "T")</f>
        <v>0.15200000000000014</v>
      </c>
      <c r="H3" s="12">
        <f>RTD("cqg.rtd", ,"ContractData",C3, "Bid",, "T")</f>
        <v>3.5508000000000002</v>
      </c>
      <c r="I3" s="12">
        <f>RTD("cqg.rtd", ,"ContractData",C3, "Ask",, "T")</f>
        <v>3.5537000000000001</v>
      </c>
      <c r="J3" s="12">
        <f>IF(RTD("cqg.rtd", ,"ContractData",C3, "T_Settlement",, "T")="",RTD("cqg.rtd", ,"ContractData",C3, "LastTrade",, "T"),RTD("cqg.rtd", ,"ContractData",C3, "T_Settlement",, "T"))</f>
        <v>3.5494000000000003</v>
      </c>
      <c r="K3" s="12">
        <f>RTD("cqg.rtd", ,"ContractData",C3, "Y_Settlement",, "T")</f>
        <v>3.3974000000000002</v>
      </c>
      <c r="L3" s="12">
        <f>IFERROR(J3-K3,"")</f>
        <v>0.15200000000000014</v>
      </c>
      <c r="N3" s="1" t="str">
        <f t="shared" ref="N3:N47" si="0">D3</f>
        <v>26</v>
      </c>
      <c r="O3" s="1" t="str">
        <f t="shared" ref="O3:O47" si="1">C3</f>
        <v>HOEK26</v>
      </c>
      <c r="P3" s="12">
        <f>IFERROR(ROUND(L3,2),"")</f>
        <v>0.15</v>
      </c>
      <c r="Q3" s="3" t="str" cm="1">
        <f t="array" ref="Q3">_xlfn.IFS(E3="JAN","$O$3:$O$14",E3="FEB","$O$3:$O$13",E3="MAR","$O$3:$O$12",E3="APR","$O$3:$O$11",E3="MAY","$O$3:$O$10",E3="JUN","$O$3:$O$9",E3="JUL","$O$3:$O$8",E3="AUG","$O$3:$O$7",E3="SEP","$O$3:$O$6",E3="OCT","$O$3:$O$5",E3="NOV","$O$3:$O$4",E3="DEC","$O$3:$O$3")</f>
        <v>$O$3:$O$10</v>
      </c>
      <c r="R3" s="2" t="str" cm="1">
        <f t="array" ref="R3">_xlfn.IFS(E3="JAN","$P$3:$P$14",E3="FEB","$P$3:$P$13",E3="MAR","$P$3:$P$12",E3="APR","$P$3:$P$11",E3="MAY","$P$3:$P$10",E3="JUN","$P$3:$P$9",E3="JUL","$P$3:$P$8",E3="AUG","$P$3:$P$7",E3="SEP","$P$3:$P$6",E3="OCT","$P$3:$P$5",E3="NOV","$P$3:$P$4",E3="DEC","$P$3:$P$3")</f>
        <v>$P$3:$P$10</v>
      </c>
      <c r="S3" s="2" t="str">
        <v>26</v>
      </c>
      <c r="T3" s="13">
        <v>0.15</v>
      </c>
      <c r="U3" s="2" t="str" cm="1">
        <f t="array" aca="1" ref="U3" ca="1">IFERROR(_xlfn.XLOOKUP(T3,INDIRECT(R3),INDIRECT(Q3)),"")</f>
        <v>HOEK26</v>
      </c>
      <c r="W3" s="2" t="str">
        <v>26</v>
      </c>
      <c r="X3" s="13">
        <v>0.08</v>
      </c>
      <c r="Y3" s="2" t="str" cm="1">
        <f t="array" aca="1" ref="Y3" ca="1">IFERROR(_xlfn.XLOOKUP(X3,INDIRECT(R3),INDIRECT(Q3)),"")</f>
        <v>HOEZ26</v>
      </c>
    </row>
    <row r="4" spans="1:25" x14ac:dyDescent="0.3">
      <c r="A4">
        <f>A3+1</f>
        <v>2</v>
      </c>
      <c r="B4" t="str">
        <f t="shared" ref="B4:B47" si="2">"HOE?"&amp;A4</f>
        <v>HOE?2</v>
      </c>
      <c r="C4" t="str">
        <f>RTD("cqg.rtd", ,"ContractData",B4, "Symbol",, "T")</f>
        <v>HOEM26</v>
      </c>
      <c r="D4" t="str">
        <f t="shared" ref="D4:D47" si="3">RIGHT(C4,2)</f>
        <v>26</v>
      </c>
      <c r="E4" t="str">
        <f>RTD("cqg.rtd", ,"ContractData",B4, "ContractMonth",, "T")</f>
        <v>JUN</v>
      </c>
      <c r="F4" s="12">
        <f>RTD("cqg.rtd", ,"ContractData",C4, "LastTrade",, "T")</f>
        <v>3.4528000000000003</v>
      </c>
      <c r="G4" s="12">
        <f>RTD("cqg.rtd", ,"ContractData",C4, "NetLastTrade",, "T")</f>
        <v>0.15090000000000003</v>
      </c>
      <c r="H4" s="12">
        <f>RTD("cqg.rtd", ,"ContractData",C4, "Bid",, "T")</f>
        <v>3.4525000000000001</v>
      </c>
      <c r="I4" s="12">
        <f>RTD("cqg.rtd", ,"ContractData",C4, "Ask",, "T")</f>
        <v>3.4536000000000002</v>
      </c>
      <c r="J4" s="12">
        <f>IF(RTD("cqg.rtd", ,"ContractData",C4, "T_Settlement",, "T")="",RTD("cqg.rtd", ,"ContractData",C4, "LastTrade",, "T"),RTD("cqg.rtd", ,"ContractData",C4, "T_Settlement",, "T"))</f>
        <v>3.4528000000000003</v>
      </c>
      <c r="K4" s="12">
        <f>RTD("cqg.rtd", ,"ContractData",C4, "Y_Settlement",, "T")</f>
        <v>3.3019000000000003</v>
      </c>
      <c r="L4" s="12">
        <f t="shared" ref="L4:L47" si="4">IFERROR(J4-K4,"")</f>
        <v>0.15090000000000003</v>
      </c>
      <c r="N4" s="1" t="str">
        <f t="shared" si="0"/>
        <v>26</v>
      </c>
      <c r="O4" s="1" t="str">
        <f t="shared" si="1"/>
        <v>HOEM26</v>
      </c>
      <c r="P4" s="12">
        <f t="shared" ref="P4:P47" si="5">IFERROR(ROUND(L4,2),"")</f>
        <v>0.15</v>
      </c>
      <c r="Q4" s="3" t="str">
        <f>"$O$"&amp;RIGHT(Q3,2)+1&amp;":$O$"&amp;RIGHT(Q3,2)+12</f>
        <v>$O$11:$O$22</v>
      </c>
      <c r="R4" s="3" t="str">
        <f>"$P$"&amp;RIGHT(Q3,2)+1&amp;":$P$"&amp;RIGHT(Q3,2)+12</f>
        <v>$P$11:$P$22</v>
      </c>
      <c r="S4" s="2" t="str">
        <v>27</v>
      </c>
      <c r="T4" s="13">
        <v>0.1</v>
      </c>
      <c r="U4" s="2" t="str" cm="1">
        <f t="array" aca="1" ref="U4" ca="1">IFERROR(_xlfn.XLOOKUP(T4,INDIRECT(R4),INDIRECT(Q4)),"")</f>
        <v>HOEM27</v>
      </c>
      <c r="W4" s="2" t="str">
        <v>27</v>
      </c>
      <c r="X4" s="13">
        <v>0.01</v>
      </c>
      <c r="Y4" s="2" t="str" cm="1">
        <f t="array" aca="1" ref="Y4" ca="1">IFERROR(_xlfn.XLOOKUP(X4,INDIRECT(R4),INDIRECT(Q4)),"")</f>
        <v>HOEG27</v>
      </c>
    </row>
    <row r="5" spans="1:25" x14ac:dyDescent="0.3">
      <c r="A5">
        <f t="shared" ref="A5:A68" si="6">A4+1</f>
        <v>3</v>
      </c>
      <c r="B5" t="str">
        <f t="shared" si="2"/>
        <v>HOE?3</v>
      </c>
      <c r="C5" t="str">
        <f>RTD("cqg.rtd", ,"ContractData",B5, "Symbol",, "T")</f>
        <v>HOEN26</v>
      </c>
      <c r="D5" t="str">
        <f t="shared" si="3"/>
        <v>26</v>
      </c>
      <c r="E5" t="str">
        <f>RTD("cqg.rtd", ,"ContractData",B5, "ContractMonth",, "T")</f>
        <v>JUL</v>
      </c>
      <c r="F5" s="12">
        <f>RTD("cqg.rtd", ,"ContractData",C5, "LastTrade",, "T")</f>
        <v>3.3223000000000003</v>
      </c>
      <c r="G5" s="12">
        <f>RTD("cqg.rtd", ,"ContractData",C5, "NetLastTrade",, "T")</f>
        <v>0.12519999999999998</v>
      </c>
      <c r="H5" s="12">
        <f>RTD("cqg.rtd", ,"ContractData",C5, "Bid",, "T")</f>
        <v>3.3275000000000001</v>
      </c>
      <c r="I5" s="12">
        <f>RTD("cqg.rtd", ,"ContractData",C5, "Ask",, "T")</f>
        <v>3.3286000000000002</v>
      </c>
      <c r="J5" s="12">
        <f>IF(RTD("cqg.rtd", ,"ContractData",C5, "T_Settlement",, "T")="",RTD("cqg.rtd", ,"ContractData",C5, "LastTrade",, "T"),RTD("cqg.rtd", ,"ContractData",C5, "T_Settlement",, "T"))</f>
        <v>3.3223000000000003</v>
      </c>
      <c r="K5" s="12">
        <f>RTD("cqg.rtd", ,"ContractData",C5, "Y_Settlement",, "T")</f>
        <v>3.1971000000000003</v>
      </c>
      <c r="L5" s="12">
        <f t="shared" si="4"/>
        <v>0.12519999999999998</v>
      </c>
      <c r="N5" s="1" t="str">
        <f t="shared" si="0"/>
        <v>26</v>
      </c>
      <c r="O5" s="1" t="str">
        <f t="shared" si="1"/>
        <v>HOEN26</v>
      </c>
      <c r="P5" s="12">
        <f t="shared" si="5"/>
        <v>0.13</v>
      </c>
      <c r="Q5" s="3" t="str">
        <f>"$O$"&amp;RIGHT(Q4,2)+1&amp;":$O$"&amp;RIGHT(Q4,2)+12</f>
        <v>$O$23:$O$34</v>
      </c>
      <c r="R5" s="3" t="str">
        <f>"$P$"&amp;RIGHT(Q4,2)+1&amp;":$P$"&amp;RIGHT(Q4,2)+12</f>
        <v>$P$23:$P$34</v>
      </c>
      <c r="S5" s="2" t="str">
        <v>28</v>
      </c>
      <c r="T5" s="13">
        <v>0.14000000000000001</v>
      </c>
      <c r="U5" s="2" t="str" cm="1">
        <f t="array" aca="1" ref="U5" ca="1">IFERROR(_xlfn.XLOOKUP(T5,INDIRECT(R5),INDIRECT(Q5)),"")</f>
        <v>HOEG28</v>
      </c>
      <c r="W5" s="2" t="str">
        <v>28</v>
      </c>
      <c r="X5" s="13">
        <v>0.11</v>
      </c>
      <c r="Y5" s="2" t="str" cm="1">
        <f t="array" aca="1" ref="Y5" ca="1">IFERROR(_xlfn.XLOOKUP(X5,INDIRECT(R5),INDIRECT(Q5)),"")</f>
        <v>HOEH28</v>
      </c>
    </row>
    <row r="6" spans="1:25" x14ac:dyDescent="0.3">
      <c r="A6">
        <f t="shared" si="6"/>
        <v>4</v>
      </c>
      <c r="B6" t="str">
        <f t="shared" si="2"/>
        <v>HOE?4</v>
      </c>
      <c r="C6" t="str">
        <f>RTD("cqg.rtd", ,"ContractData",B6, "Symbol",, "T")</f>
        <v>HOEQ26</v>
      </c>
      <c r="D6" t="str">
        <f t="shared" si="3"/>
        <v>26</v>
      </c>
      <c r="E6" t="str">
        <f>RTD("cqg.rtd", ,"ContractData",B6, "ContractMonth",, "T")</f>
        <v>AUG</v>
      </c>
      <c r="F6" s="12">
        <f>RTD("cqg.rtd", ,"ContractData",C6, "LastTrade",, "T")</f>
        <v>3.2331000000000003</v>
      </c>
      <c r="G6" s="12">
        <f>RTD("cqg.rtd", ,"ContractData",C6, "NetLastTrade",, "T")</f>
        <v>0.11570000000000036</v>
      </c>
      <c r="H6" s="12">
        <f>RTD("cqg.rtd", ,"ContractData",C6, "Bid",, "T")</f>
        <v>3.2320000000000002</v>
      </c>
      <c r="I6" s="12">
        <f>RTD("cqg.rtd", ,"ContractData",C6, "Ask",, "T")</f>
        <v>3.2331000000000003</v>
      </c>
      <c r="J6" s="12">
        <f>IF(RTD("cqg.rtd", ,"ContractData",C6, "T_Settlement",, "T")="",RTD("cqg.rtd", ,"ContractData",C6, "LastTrade",, "T"),RTD("cqg.rtd", ,"ContractData",C6, "T_Settlement",, "T"))</f>
        <v>3.2331000000000003</v>
      </c>
      <c r="K6" s="12">
        <f>RTD("cqg.rtd", ,"ContractData",C6, "Y_Settlement",, "T")</f>
        <v>3.1173999999999999</v>
      </c>
      <c r="L6" s="12">
        <f t="shared" si="4"/>
        <v>0.11570000000000036</v>
      </c>
      <c r="N6" s="1" t="str">
        <f t="shared" si="0"/>
        <v>26</v>
      </c>
      <c r="O6" s="1" t="str">
        <f t="shared" si="1"/>
        <v>HOEQ26</v>
      </c>
      <c r="P6" s="12">
        <f t="shared" si="5"/>
        <v>0.12</v>
      </c>
      <c r="Q6" s="3" t="str">
        <f>"$O$"&amp;RIGHT(Q5,2)+1&amp;":$O$"&amp;RIGHT(Q5,2)+12</f>
        <v>$O$35:$O$46</v>
      </c>
      <c r="R6" s="3" t="str">
        <f>"$P$"&amp;RIGHT(Q5,2)+1&amp;":$P$"&amp;RIGHT(Q5,2)+12</f>
        <v>$P$35:$P$46</v>
      </c>
      <c r="S6" s="2" t="str">
        <v>29</v>
      </c>
      <c r="T6" s="13">
        <v>0</v>
      </c>
      <c r="U6" s="2" t="str" cm="1">
        <f t="array" aca="1" ref="U6" ca="1">IFERROR(_xlfn.XLOOKUP(T6,INDIRECT(R6),INDIRECT(Q6)),"")</f>
        <v/>
      </c>
      <c r="W6" s="2" t="str">
        <v>29</v>
      </c>
      <c r="X6" s="13">
        <v>0</v>
      </c>
      <c r="Y6" s="2" t="str" cm="1">
        <f t="array" aca="1" ref="Y6" ca="1">IFERROR(_xlfn.XLOOKUP(X6,INDIRECT(R6),INDIRECT(Q6)),"")</f>
        <v/>
      </c>
    </row>
    <row r="7" spans="1:25" x14ac:dyDescent="0.3">
      <c r="A7">
        <f t="shared" si="6"/>
        <v>5</v>
      </c>
      <c r="B7" t="str">
        <f t="shared" si="2"/>
        <v>HOE?5</v>
      </c>
      <c r="C7" t="str">
        <f>RTD("cqg.rtd", ,"ContractData",B7, "Symbol",, "T")</f>
        <v>HOEU26</v>
      </c>
      <c r="D7" t="str">
        <f t="shared" si="3"/>
        <v>26</v>
      </c>
      <c r="E7" t="str">
        <f>RTD("cqg.rtd", ,"ContractData",B7, "ContractMonth",, "T")</f>
        <v>SEP</v>
      </c>
      <c r="F7" s="12">
        <f>RTD("cqg.rtd", ,"ContractData",C7, "LastTrade",, "T")</f>
        <v>3.1553</v>
      </c>
      <c r="G7" s="12">
        <f>RTD("cqg.rtd", ,"ContractData",C7, "NetLastTrade",, "T")</f>
        <v>0.10119999999999996</v>
      </c>
      <c r="H7" s="12">
        <f>RTD("cqg.rtd", ,"ContractData",C7, "Bid",, "T")</f>
        <v>3.1568000000000001</v>
      </c>
      <c r="I7" s="12">
        <f>RTD("cqg.rtd", ,"ContractData",C7, "Ask",, "T")</f>
        <v>3.1583000000000001</v>
      </c>
      <c r="J7" s="12">
        <f>IF(RTD("cqg.rtd", ,"ContractData",C7, "T_Settlement",, "T")="",RTD("cqg.rtd", ,"ContractData",C7, "LastTrade",, "T"),RTD("cqg.rtd", ,"ContractData",C7, "T_Settlement",, "T"))</f>
        <v>3.1553</v>
      </c>
      <c r="K7" s="12">
        <f>RTD("cqg.rtd", ,"ContractData",C7, "Y_Settlement",, "T")</f>
        <v>3.0541</v>
      </c>
      <c r="L7" s="12">
        <f t="shared" si="4"/>
        <v>0.10119999999999996</v>
      </c>
      <c r="N7" s="1" t="str">
        <f t="shared" si="0"/>
        <v>26</v>
      </c>
      <c r="O7" s="1" t="str">
        <f t="shared" si="1"/>
        <v>HOEU26</v>
      </c>
      <c r="P7" s="12">
        <f t="shared" si="5"/>
        <v>0.1</v>
      </c>
      <c r="Q7" s="3" t="str">
        <f>"$O$"&amp;RIGHT(Q6,2)+1&amp;":$O$"&amp;RIGHT(Q6,2)+12</f>
        <v>$O$47:$O$58</v>
      </c>
      <c r="R7" s="3" t="str">
        <f>"$P$"&amp;RIGHT(Q6,2)+1&amp;":$P$"&amp;RIGHT(Q6,2)+12</f>
        <v>$P$47:$P$58</v>
      </c>
      <c r="S7" s="2" t="str">
        <v>30</v>
      </c>
      <c r="T7" s="13">
        <v>0</v>
      </c>
      <c r="U7" s="2" t="str" cm="1">
        <f t="array" aca="1" ref="U7" ca="1">IFERROR(_xlfn.XLOOKUP(T7,INDIRECT(R7),INDIRECT(Q7)),"")</f>
        <v/>
      </c>
      <c r="W7" s="2" t="str">
        <v>30</v>
      </c>
      <c r="X7" s="13">
        <v>0</v>
      </c>
      <c r="Y7" s="2" t="str" cm="1">
        <f t="array" aca="1" ref="Y7" ca="1">IFERROR(_xlfn.XLOOKUP(X7,INDIRECT(R7),INDIRECT(Q7)),"")</f>
        <v/>
      </c>
    </row>
    <row r="8" spans="1:25" x14ac:dyDescent="0.3">
      <c r="A8">
        <f t="shared" si="6"/>
        <v>6</v>
      </c>
      <c r="B8" t="str">
        <f t="shared" si="2"/>
        <v>HOE?6</v>
      </c>
      <c r="C8" t="str">
        <f>RTD("cqg.rtd", ,"ContractData",B8, "Symbol",, "T")</f>
        <v>HOEV26</v>
      </c>
      <c r="D8" t="str">
        <f t="shared" si="3"/>
        <v>26</v>
      </c>
      <c r="E8" t="str">
        <f>RTD("cqg.rtd", ,"ContractData",B8, "ContractMonth",, "T")</f>
        <v>OCT</v>
      </c>
      <c r="F8" s="12">
        <f>RTD("cqg.rtd", ,"ContractData",C8, "LastTrade",, "T")</f>
        <v>3.0816000000000003</v>
      </c>
      <c r="G8" s="12">
        <f>RTD("cqg.rtd", ,"ContractData",C8, "NetLastTrade",, "T")</f>
        <v>8.7900000000000311E-2</v>
      </c>
      <c r="H8" s="12">
        <f>RTD("cqg.rtd", ,"ContractData",C8, "Bid",, "T")</f>
        <v>3.0868000000000002</v>
      </c>
      <c r="I8" s="12">
        <f>RTD("cqg.rtd", ,"ContractData",C8, "Ask",, "T")</f>
        <v>3.0887000000000002</v>
      </c>
      <c r="J8" s="12">
        <f>IF(RTD("cqg.rtd", ,"ContractData",C8, "T_Settlement",, "T")="",RTD("cqg.rtd", ,"ContractData",C8, "LastTrade",, "T"),RTD("cqg.rtd", ,"ContractData",C8, "T_Settlement",, "T"))</f>
        <v>3.0816000000000003</v>
      </c>
      <c r="K8" s="12">
        <f>RTD("cqg.rtd", ,"ContractData",C8, "Y_Settlement",, "T")</f>
        <v>2.9937</v>
      </c>
      <c r="L8" s="12">
        <f t="shared" si="4"/>
        <v>8.7900000000000311E-2</v>
      </c>
      <c r="N8" s="1" t="str">
        <f t="shared" si="0"/>
        <v>26</v>
      </c>
      <c r="O8" s="1" t="str">
        <f t="shared" si="1"/>
        <v>HOEV26</v>
      </c>
      <c r="P8" s="12">
        <f t="shared" si="5"/>
        <v>0.09</v>
      </c>
      <c r="Q8" s="3"/>
      <c r="R8" s="3"/>
    </row>
    <row r="9" spans="1:25" x14ac:dyDescent="0.3">
      <c r="A9">
        <f t="shared" si="6"/>
        <v>7</v>
      </c>
      <c r="B9" t="str">
        <f t="shared" si="2"/>
        <v>HOE?7</v>
      </c>
      <c r="C9" t="str">
        <f>RTD("cqg.rtd", ,"ContractData",B9, "Symbol",, "T")</f>
        <v>HOEX26</v>
      </c>
      <c r="D9" t="str">
        <f t="shared" si="3"/>
        <v>26</v>
      </c>
      <c r="E9" t="str">
        <f>RTD("cqg.rtd", ,"ContractData",B9, "ContractMonth",, "T")</f>
        <v>NOV</v>
      </c>
      <c r="F9" s="12">
        <f>RTD("cqg.rtd", ,"ContractData",C9, "LastTrade",, "T")</f>
        <v>3.0176000000000003</v>
      </c>
      <c r="G9" s="12">
        <f>RTD("cqg.rtd", ,"ContractData",C9, "NetLastTrade",, "T")</f>
        <v>9.2300000000000271E-2</v>
      </c>
      <c r="H9" s="12">
        <f>RTD("cqg.rtd", ,"ContractData",C9, "Bid",, "T")</f>
        <v>3.012</v>
      </c>
      <c r="I9" s="12">
        <f>RTD("cqg.rtd", ,"ContractData",C9, "Ask",, "T")</f>
        <v>3.0143</v>
      </c>
      <c r="J9" s="12">
        <f>IF(RTD("cqg.rtd", ,"ContractData",C9, "T_Settlement",, "T")="",RTD("cqg.rtd", ,"ContractData",C9, "LastTrade",, "T"),RTD("cqg.rtd", ,"ContractData",C9, "T_Settlement",, "T"))</f>
        <v>3.0176000000000003</v>
      </c>
      <c r="K9" s="12">
        <f>RTD("cqg.rtd", ,"ContractData",C9, "Y_Settlement",, "T")</f>
        <v>2.9253</v>
      </c>
      <c r="L9" s="12">
        <f t="shared" si="4"/>
        <v>9.2300000000000271E-2</v>
      </c>
      <c r="N9" s="1" t="str">
        <f t="shared" si="0"/>
        <v>26</v>
      </c>
      <c r="O9" s="1" t="str">
        <f t="shared" si="1"/>
        <v>HOEX26</v>
      </c>
      <c r="P9" s="12">
        <f t="shared" si="5"/>
        <v>0.09</v>
      </c>
      <c r="Q9" s="3"/>
      <c r="R9" s="3"/>
    </row>
    <row r="10" spans="1:25" x14ac:dyDescent="0.3">
      <c r="A10">
        <f t="shared" si="6"/>
        <v>8</v>
      </c>
      <c r="B10" t="str">
        <f t="shared" si="2"/>
        <v>HOE?8</v>
      </c>
      <c r="C10" t="str">
        <f>RTD("cqg.rtd", ,"ContractData",B10, "Symbol",, "T")</f>
        <v>HOEZ26</v>
      </c>
      <c r="D10" t="str">
        <f t="shared" si="3"/>
        <v>26</v>
      </c>
      <c r="E10" t="str">
        <f>RTD("cqg.rtd", ,"ContractData",B10, "ContractMonth",, "T")</f>
        <v>DEC</v>
      </c>
      <c r="F10" s="12">
        <f>RTD("cqg.rtd", ,"ContractData",C10, "LastTrade",, "T")</f>
        <v>2.9361000000000002</v>
      </c>
      <c r="G10" s="12">
        <f>RTD("cqg.rtd", ,"ContractData",C10, "NetLastTrade",, "T")</f>
        <v>8.1399999999999917E-2</v>
      </c>
      <c r="H10" s="12">
        <f>RTD("cqg.rtd", ,"ContractData",C10, "Bid",, "T")</f>
        <v>2.9370000000000003</v>
      </c>
      <c r="I10" s="12">
        <f>RTD("cqg.rtd", ,"ContractData",C10, "Ask",, "T")</f>
        <v>2.9390000000000001</v>
      </c>
      <c r="J10" s="12">
        <f>IF(RTD("cqg.rtd", ,"ContractData",C10, "T_Settlement",, "T")="",RTD("cqg.rtd", ,"ContractData",C10, "LastTrade",, "T"),RTD("cqg.rtd", ,"ContractData",C10, "T_Settlement",, "T"))</f>
        <v>2.9361000000000002</v>
      </c>
      <c r="K10" s="12">
        <f>RTD("cqg.rtd", ,"ContractData",C10, "Y_Settlement",, "T")</f>
        <v>2.8547000000000002</v>
      </c>
      <c r="L10" s="12">
        <f t="shared" si="4"/>
        <v>8.1399999999999917E-2</v>
      </c>
      <c r="N10" s="1" t="str">
        <f t="shared" si="0"/>
        <v>26</v>
      </c>
      <c r="O10" s="1" t="str">
        <f t="shared" si="1"/>
        <v>HOEZ26</v>
      </c>
      <c r="P10" s="12">
        <f t="shared" si="5"/>
        <v>0.08</v>
      </c>
      <c r="Q10" s="3"/>
      <c r="R10" s="3"/>
    </row>
    <row r="11" spans="1:25" x14ac:dyDescent="0.3">
      <c r="A11">
        <f t="shared" si="6"/>
        <v>9</v>
      </c>
      <c r="B11" t="str">
        <f t="shared" si="2"/>
        <v>HOE?9</v>
      </c>
      <c r="C11" t="str">
        <f>RTD("cqg.rtd", ,"ContractData",B11, "Symbol",, "T")</f>
        <v>HOEF27</v>
      </c>
      <c r="D11" t="str">
        <f t="shared" si="3"/>
        <v>27</v>
      </c>
      <c r="E11" t="str">
        <f>RTD("cqg.rtd", ,"ContractData",B11, "ContractMonth",, "T")</f>
        <v>JAN</v>
      </c>
      <c r="F11" s="12">
        <f>RTD("cqg.rtd", ,"ContractData",C11, "LastTrade",, "T")</f>
        <v>2.8940000000000001</v>
      </c>
      <c r="G11" s="12">
        <f>RTD("cqg.rtd", ,"ContractData",C11, "NetLastTrade",, "T")</f>
        <v>8.0299999999999816E-2</v>
      </c>
      <c r="H11" s="12">
        <f>RTD("cqg.rtd", ,"ContractData",C11, "Bid",, "T")</f>
        <v>2.8947000000000003</v>
      </c>
      <c r="I11" s="12">
        <f>RTD("cqg.rtd", ,"ContractData",C11, "Ask",, "T")</f>
        <v>2.8970000000000002</v>
      </c>
      <c r="J11" s="12">
        <f>IF(RTD("cqg.rtd", ,"ContractData",C11, "T_Settlement",, "T")="",RTD("cqg.rtd", ,"ContractData",C11, "LastTrade",, "T"),RTD("cqg.rtd", ,"ContractData",C11, "T_Settlement",, "T"))</f>
        <v>2.8940000000000001</v>
      </c>
      <c r="K11" s="12">
        <f>RTD("cqg.rtd", ,"ContractData",C11, "Y_Settlement",, "T")</f>
        <v>2.8137000000000003</v>
      </c>
      <c r="L11" s="12">
        <f t="shared" si="4"/>
        <v>8.0299999999999816E-2</v>
      </c>
      <c r="N11" s="1" t="str">
        <f t="shared" si="0"/>
        <v>27</v>
      </c>
      <c r="O11" s="1" t="str">
        <f t="shared" si="1"/>
        <v>HOEF27</v>
      </c>
      <c r="P11" s="12">
        <f t="shared" si="5"/>
        <v>0.08</v>
      </c>
      <c r="Q11" s="3"/>
      <c r="R11" s="3"/>
    </row>
    <row r="12" spans="1:25" x14ac:dyDescent="0.3">
      <c r="A12">
        <f t="shared" si="6"/>
        <v>10</v>
      </c>
      <c r="B12" t="str">
        <f t="shared" si="2"/>
        <v>HOE?10</v>
      </c>
      <c r="C12" t="str">
        <f>RTD("cqg.rtd", ,"ContractData",B12, "Symbol",, "T")</f>
        <v>HOEG27</v>
      </c>
      <c r="D12" t="str">
        <f t="shared" si="3"/>
        <v>27</v>
      </c>
      <c r="E12" t="str">
        <f>RTD("cqg.rtd", ,"ContractData",B12, "ContractMonth",, "T")</f>
        <v>FEB</v>
      </c>
      <c r="F12" s="12">
        <f>RTD("cqg.rtd", ,"ContractData",C12, "LastTrade",, "T")</f>
        <v>2.7862</v>
      </c>
      <c r="G12" s="12">
        <f>RTD("cqg.rtd", ,"ContractData",C12, "NetLastTrade",, "T")</f>
        <v>1.2499999999999734E-2</v>
      </c>
      <c r="H12" s="12">
        <f>RTD("cqg.rtd", ,"ContractData",C12, "Bid",, "T")</f>
        <v>2.8538000000000001</v>
      </c>
      <c r="I12" s="12">
        <f>RTD("cqg.rtd", ,"ContractData",C12, "Ask",, "T")</f>
        <v>2.8582000000000001</v>
      </c>
      <c r="J12" s="12">
        <f>IF(RTD("cqg.rtd", ,"ContractData",C12, "T_Settlement",, "T")="",RTD("cqg.rtd", ,"ContractData",C12, "LastTrade",, "T"),RTD("cqg.rtd", ,"ContractData",C12, "T_Settlement",, "T"))</f>
        <v>2.7862</v>
      </c>
      <c r="K12" s="12">
        <f>RTD("cqg.rtd", ,"ContractData",C12, "Y_Settlement",, "T")</f>
        <v>2.7737000000000003</v>
      </c>
      <c r="L12" s="12">
        <f t="shared" si="4"/>
        <v>1.2499999999999734E-2</v>
      </c>
      <c r="N12" s="1" t="str">
        <f t="shared" si="0"/>
        <v>27</v>
      </c>
      <c r="O12" s="1" t="str">
        <f t="shared" si="1"/>
        <v>HOEG27</v>
      </c>
      <c r="P12" s="12">
        <f t="shared" si="5"/>
        <v>0.01</v>
      </c>
      <c r="Q12" s="3"/>
      <c r="R12" s="3"/>
    </row>
    <row r="13" spans="1:25" x14ac:dyDescent="0.3">
      <c r="A13">
        <f t="shared" si="6"/>
        <v>11</v>
      </c>
      <c r="B13" t="str">
        <f t="shared" si="2"/>
        <v>HOE?11</v>
      </c>
      <c r="C13" t="str">
        <f>RTD("cqg.rtd", ,"ContractData",B13, "Symbol",, "T")</f>
        <v>HOEH27</v>
      </c>
      <c r="D13" t="str">
        <f t="shared" si="3"/>
        <v>27</v>
      </c>
      <c r="E13" t="str">
        <f>RTD("cqg.rtd", ,"ContractData",B13, "ContractMonth",, "T")</f>
        <v>MAR</v>
      </c>
      <c r="F13" s="12">
        <f>RTD("cqg.rtd", ,"ContractData",C13, "LastTrade",, "T")</f>
        <v>2.8151000000000002</v>
      </c>
      <c r="G13" s="12">
        <f>RTD("cqg.rtd", ,"ContractData",C13, "NetLastTrade",, "T")</f>
        <v>9.220000000000006E-2</v>
      </c>
      <c r="H13" s="12">
        <f>RTD("cqg.rtd", ,"ContractData",C13, "Bid",, "T")</f>
        <v>2.8031000000000001</v>
      </c>
      <c r="I13" s="12">
        <f>RTD("cqg.rtd", ,"ContractData",C13, "Ask",, "T")</f>
        <v>2.8069000000000002</v>
      </c>
      <c r="J13" s="12">
        <f>IF(RTD("cqg.rtd", ,"ContractData",C13, "T_Settlement",, "T")="",RTD("cqg.rtd", ,"ContractData",C13, "LastTrade",, "T"),RTD("cqg.rtd", ,"ContractData",C13, "T_Settlement",, "T"))</f>
        <v>2.8151000000000002</v>
      </c>
      <c r="K13" s="12">
        <f>RTD("cqg.rtd", ,"ContractData",C13, "Y_Settlement",, "T")</f>
        <v>2.7229000000000001</v>
      </c>
      <c r="L13" s="12">
        <f t="shared" si="4"/>
        <v>9.220000000000006E-2</v>
      </c>
      <c r="N13" s="1" t="str">
        <f t="shared" si="0"/>
        <v>27</v>
      </c>
      <c r="O13" s="1" t="str">
        <f t="shared" si="1"/>
        <v>HOEH27</v>
      </c>
      <c r="P13" s="12">
        <f t="shared" si="5"/>
        <v>0.09</v>
      </c>
      <c r="Q13" s="3"/>
      <c r="R13" s="3"/>
    </row>
    <row r="14" spans="1:25" x14ac:dyDescent="0.3">
      <c r="A14">
        <f t="shared" si="6"/>
        <v>12</v>
      </c>
      <c r="B14" t="str">
        <f t="shared" si="2"/>
        <v>HOE?12</v>
      </c>
      <c r="C14" t="str">
        <f>RTD("cqg.rtd", ,"ContractData",B14, "Symbol",, "T")</f>
        <v>HOEJ27</v>
      </c>
      <c r="D14" t="str">
        <f t="shared" si="3"/>
        <v>27</v>
      </c>
      <c r="E14" t="str">
        <f>RTD("cqg.rtd", ,"ContractData",B14, "ContractMonth",, "T")</f>
        <v>APR</v>
      </c>
      <c r="F14" s="12">
        <f>RTD("cqg.rtd", ,"ContractData",C14, "LastTrade",, "T")</f>
        <v>2.6817000000000002</v>
      </c>
      <c r="G14" s="12">
        <f>RTD("cqg.rtd", ,"ContractData",C14, "NetLastTrade",, "T")</f>
        <v>1.5900000000000247E-2</v>
      </c>
      <c r="H14" s="12">
        <f>RTD("cqg.rtd", ,"ContractData",C14, "Bid",, "T")</f>
        <v>2.7450000000000001</v>
      </c>
      <c r="I14" s="12">
        <f>RTD("cqg.rtd", ,"ContractData",C14, "Ask",, "T")</f>
        <v>2.7509000000000001</v>
      </c>
      <c r="J14" s="12">
        <f>IF(RTD("cqg.rtd", ,"ContractData",C14, "T_Settlement",, "T")="",RTD("cqg.rtd", ,"ContractData",C14, "LastTrade",, "T"),RTD("cqg.rtd", ,"ContractData",C14, "T_Settlement",, "T"))</f>
        <v>2.6817000000000002</v>
      </c>
      <c r="K14" s="12">
        <f>RTD("cqg.rtd", ,"ContractData",C14, "Y_Settlement",, "T")</f>
        <v>2.6657999999999999</v>
      </c>
      <c r="L14" s="12">
        <f t="shared" si="4"/>
        <v>1.5900000000000247E-2</v>
      </c>
      <c r="N14" s="1" t="str">
        <f t="shared" si="0"/>
        <v>27</v>
      </c>
      <c r="O14" s="1" t="str">
        <f t="shared" si="1"/>
        <v>HOEJ27</v>
      </c>
      <c r="P14" s="12">
        <f t="shared" si="5"/>
        <v>0.02</v>
      </c>
      <c r="Q14" s="3"/>
      <c r="R14" s="3"/>
    </row>
    <row r="15" spans="1:25" x14ac:dyDescent="0.3">
      <c r="A15">
        <f t="shared" si="6"/>
        <v>13</v>
      </c>
      <c r="B15" t="str">
        <f t="shared" si="2"/>
        <v>HOE?13</v>
      </c>
      <c r="C15" t="str">
        <f>RTD("cqg.rtd", ,"ContractData",B15, "Symbol",, "T")</f>
        <v>HOEK27</v>
      </c>
      <c r="D15" t="str">
        <f t="shared" si="3"/>
        <v>27</v>
      </c>
      <c r="E15" t="str">
        <f>RTD("cqg.rtd", ,"ContractData",B15, "ContractMonth",, "T")</f>
        <v>MAY</v>
      </c>
      <c r="F15" s="12">
        <f>RTD("cqg.rtd", ,"ContractData",C15, "LastTrade",, "T")</f>
        <v>2.6355</v>
      </c>
      <c r="G15" s="12">
        <f>RTD("cqg.rtd", ,"ContractData",C15, "NetLastTrade",, "T")</f>
        <v>9.2999999999996419E-3</v>
      </c>
      <c r="H15" s="12">
        <f>RTD("cqg.rtd", ,"ContractData",C15, "Bid",, "T")</f>
        <v>2.6857000000000002</v>
      </c>
      <c r="I15" s="12">
        <f>RTD("cqg.rtd", ,"ContractData",C15, "Ask",, "T")</f>
        <v>2.7265999999999999</v>
      </c>
      <c r="J15" s="12">
        <f>IF(RTD("cqg.rtd", ,"ContractData",C15, "T_Settlement",, "T")="",RTD("cqg.rtd", ,"ContractData",C15, "LastTrade",, "T"),RTD("cqg.rtd", ,"ContractData",C15, "T_Settlement",, "T"))</f>
        <v>2.6355</v>
      </c>
      <c r="K15" s="12">
        <f>RTD("cqg.rtd", ,"ContractData",C15, "Y_Settlement",, "T")</f>
        <v>2.6262000000000003</v>
      </c>
      <c r="L15" s="12">
        <f t="shared" si="4"/>
        <v>9.2999999999996419E-3</v>
      </c>
      <c r="N15" s="1" t="str">
        <f t="shared" si="0"/>
        <v>27</v>
      </c>
      <c r="O15" s="1" t="str">
        <f t="shared" si="1"/>
        <v>HOEK27</v>
      </c>
      <c r="P15" s="12">
        <f t="shared" si="5"/>
        <v>0.01</v>
      </c>
      <c r="Q15" s="3"/>
    </row>
    <row r="16" spans="1:25" x14ac:dyDescent="0.3">
      <c r="A16">
        <f t="shared" si="6"/>
        <v>14</v>
      </c>
      <c r="B16" t="str">
        <f t="shared" si="2"/>
        <v>HOE?14</v>
      </c>
      <c r="C16" t="str">
        <f>RTD("cqg.rtd", ,"ContractData",B16, "Symbol",, "T")</f>
        <v>HOEM27</v>
      </c>
      <c r="D16" t="str">
        <f t="shared" si="3"/>
        <v>27</v>
      </c>
      <c r="E16" t="str">
        <f>RTD("cqg.rtd", ,"ContractData",B16, "ContractMonth",, "T")</f>
        <v>JUN</v>
      </c>
      <c r="F16" s="12">
        <f>RTD("cqg.rtd", ,"ContractData",C16, "LastTrade",, "T")</f>
        <v>2.6936</v>
      </c>
      <c r="G16" s="12">
        <f>RTD("cqg.rtd", ,"ContractData",C16, "NetLastTrade",, "T")</f>
        <v>9.6999999999999975E-2</v>
      </c>
      <c r="H16" s="12">
        <f>RTD("cqg.rtd", ,"ContractData",C16, "Bid",, "T")</f>
        <v>2.6749000000000001</v>
      </c>
      <c r="I16" s="12">
        <f>RTD("cqg.rtd", ,"ContractData",C16, "Ask",, "T")</f>
        <v>2.6811000000000003</v>
      </c>
      <c r="J16" s="12">
        <f>IF(RTD("cqg.rtd", ,"ContractData",C16, "T_Settlement",, "T")="",RTD("cqg.rtd", ,"ContractData",C16, "LastTrade",, "T"),RTD("cqg.rtd", ,"ContractData",C16, "T_Settlement",, "T"))</f>
        <v>2.6936</v>
      </c>
      <c r="K16" s="12">
        <f>RTD("cqg.rtd", ,"ContractData",C16, "Y_Settlement",, "T")</f>
        <v>2.5966</v>
      </c>
      <c r="L16" s="12">
        <f t="shared" si="4"/>
        <v>9.6999999999999975E-2</v>
      </c>
      <c r="N16" s="1" t="str">
        <f t="shared" si="0"/>
        <v>27</v>
      </c>
      <c r="O16" s="1" t="str">
        <f t="shared" si="1"/>
        <v>HOEM27</v>
      </c>
      <c r="P16" s="12">
        <f t="shared" si="5"/>
        <v>0.1</v>
      </c>
      <c r="Q16" s="3"/>
      <c r="U16" s="3"/>
    </row>
    <row r="17" spans="1:20" x14ac:dyDescent="0.3">
      <c r="A17">
        <f t="shared" si="6"/>
        <v>15</v>
      </c>
      <c r="B17" t="str">
        <f t="shared" si="2"/>
        <v>HOE?15</v>
      </c>
      <c r="C17" t="str">
        <f>RTD("cqg.rtd", ,"ContractData",B17, "Symbol",, "T")</f>
        <v>HOEN27</v>
      </c>
      <c r="D17" t="str">
        <f t="shared" si="3"/>
        <v>27</v>
      </c>
      <c r="E17" t="str">
        <f>RTD("cqg.rtd", ,"ContractData",B17, "ContractMonth",, "T")</f>
        <v>JUL</v>
      </c>
      <c r="F17" s="12">
        <f>RTD("cqg.rtd", ,"ContractData",C17, "LastTrade",, "T")</f>
        <v>2.6550000000000002</v>
      </c>
      <c r="G17" s="12">
        <f>RTD("cqg.rtd", ,"ContractData",C17, "NetLastTrade",, "T")</f>
        <v>7.3500000000000121E-2</v>
      </c>
      <c r="H17" s="12">
        <f>RTD("cqg.rtd", ,"ContractData",C17, "Bid",, "T")</f>
        <v>2.6331000000000002</v>
      </c>
      <c r="I17" s="12">
        <f>RTD("cqg.rtd", ,"ContractData",C17, "Ask",, "T")</f>
        <v>2.6853000000000002</v>
      </c>
      <c r="J17" s="12">
        <f>IF(RTD("cqg.rtd", ,"ContractData",C17, "T_Settlement",, "T")="",RTD("cqg.rtd", ,"ContractData",C17, "LastTrade",, "T"),RTD("cqg.rtd", ,"ContractData",C17, "T_Settlement",, "T"))</f>
        <v>2.6550000000000002</v>
      </c>
      <c r="K17" s="12">
        <f>RTD("cqg.rtd", ,"ContractData",C17, "Y_Settlement",, "T")</f>
        <v>2.5815000000000001</v>
      </c>
      <c r="L17" s="12">
        <f t="shared" si="4"/>
        <v>7.3500000000000121E-2</v>
      </c>
      <c r="N17" s="1" t="str">
        <f t="shared" si="0"/>
        <v>27</v>
      </c>
      <c r="O17" s="1" t="str">
        <f t="shared" si="1"/>
        <v>HOEN27</v>
      </c>
      <c r="P17" s="12">
        <f t="shared" si="5"/>
        <v>7.0000000000000007E-2</v>
      </c>
      <c r="Q17" s="3"/>
    </row>
    <row r="18" spans="1:20" x14ac:dyDescent="0.3">
      <c r="A18">
        <f t="shared" si="6"/>
        <v>16</v>
      </c>
      <c r="B18" t="str">
        <f t="shared" si="2"/>
        <v>HOE?16</v>
      </c>
      <c r="C18" t="str">
        <f>RTD("cqg.rtd", ,"ContractData",B18, "Symbol",, "T")</f>
        <v>HOEQ27</v>
      </c>
      <c r="D18" t="str">
        <f t="shared" si="3"/>
        <v>27</v>
      </c>
      <c r="E18" t="str">
        <f>RTD("cqg.rtd", ,"ContractData",B18, "ContractMonth",, "T")</f>
        <v>AUG</v>
      </c>
      <c r="F18" s="12" t="str">
        <f>RTD("cqg.rtd", ,"ContractData",C18, "LastTrade",, "T")</f>
        <v/>
      </c>
      <c r="G18" s="12" t="str">
        <f>RTD("cqg.rtd", ,"ContractData",C18, "NetLastTrade",, "T")</f>
        <v/>
      </c>
      <c r="H18" s="12">
        <f>RTD("cqg.rtd", ,"ContractData",C18, "Bid",, "T")</f>
        <v>2.6184000000000003</v>
      </c>
      <c r="I18" s="12">
        <f>RTD("cqg.rtd", ,"ContractData",C18, "Ask",, "T")</f>
        <v>2.6736</v>
      </c>
      <c r="J18" s="12" t="str">
        <f>IF(RTD("cqg.rtd", ,"ContractData",C18, "T_Settlement",, "T")="",RTD("cqg.rtd", ,"ContractData",C18, "LastTrade",, "T"),RTD("cqg.rtd", ,"ContractData",C18, "T_Settlement",, "T"))</f>
        <v/>
      </c>
      <c r="K18" s="12">
        <f>RTD("cqg.rtd", ,"ContractData",C18, "Y_Settlement",, "T")</f>
        <v>2.5679000000000003</v>
      </c>
      <c r="L18" s="12" t="str">
        <f t="shared" si="4"/>
        <v/>
      </c>
      <c r="N18" s="1" t="str">
        <f t="shared" si="0"/>
        <v>27</v>
      </c>
      <c r="O18" s="1" t="str">
        <f t="shared" si="1"/>
        <v>HOEQ27</v>
      </c>
      <c r="P18" s="12" t="str">
        <f t="shared" si="5"/>
        <v/>
      </c>
      <c r="Q18" s="3"/>
      <c r="R18" s="4"/>
    </row>
    <row r="19" spans="1:20" x14ac:dyDescent="0.3">
      <c r="A19">
        <f t="shared" si="6"/>
        <v>17</v>
      </c>
      <c r="B19" t="str">
        <f t="shared" si="2"/>
        <v>HOE?17</v>
      </c>
      <c r="C19" t="str">
        <f>RTD("cqg.rtd", ,"ContractData",B19, "Symbol",, "T")</f>
        <v>HOEU27</v>
      </c>
      <c r="D19" t="str">
        <f t="shared" si="3"/>
        <v>27</v>
      </c>
      <c r="E19" t="str">
        <f>RTD("cqg.rtd", ,"ContractData",B19, "ContractMonth",, "T")</f>
        <v>SEP</v>
      </c>
      <c r="F19" s="12" t="str">
        <f>RTD("cqg.rtd", ,"ContractData",C19, "LastTrade",, "T")</f>
        <v/>
      </c>
      <c r="G19" s="12" t="str">
        <f>RTD("cqg.rtd", ,"ContractData",C19, "NetLastTrade",, "T")</f>
        <v/>
      </c>
      <c r="H19" s="12">
        <f>RTD("cqg.rtd", ,"ContractData",C19, "Bid",, "T")</f>
        <v>2.6093000000000002</v>
      </c>
      <c r="I19" s="12">
        <f>RTD("cqg.rtd", ,"ContractData",C19, "Ask",, "T")</f>
        <v>2.6623000000000001</v>
      </c>
      <c r="J19" s="12" t="str">
        <f>IF(RTD("cqg.rtd", ,"ContractData",C19, "T_Settlement",, "T")="",RTD("cqg.rtd", ,"ContractData",C19, "LastTrade",, "T"),RTD("cqg.rtd", ,"ContractData",C19, "T_Settlement",, "T"))</f>
        <v/>
      </c>
      <c r="K19" s="12">
        <f>RTD("cqg.rtd", ,"ContractData",C19, "Y_Settlement",, "T")</f>
        <v>2.5562</v>
      </c>
      <c r="L19" s="12" t="str">
        <f t="shared" si="4"/>
        <v/>
      </c>
      <c r="N19" s="1" t="str">
        <f t="shared" si="0"/>
        <v>27</v>
      </c>
      <c r="O19" s="1" t="str">
        <f t="shared" si="1"/>
        <v>HOEU27</v>
      </c>
      <c r="P19" s="12" t="str">
        <f t="shared" si="5"/>
        <v/>
      </c>
      <c r="Q19" s="3"/>
    </row>
    <row r="20" spans="1:20" x14ac:dyDescent="0.3">
      <c r="A20">
        <f t="shared" si="6"/>
        <v>18</v>
      </c>
      <c r="B20" t="str">
        <f t="shared" si="2"/>
        <v>HOE?18</v>
      </c>
      <c r="C20" t="str">
        <f>RTD("cqg.rtd", ,"ContractData",B20, "Symbol",, "T")</f>
        <v>HOEV27</v>
      </c>
      <c r="D20" t="str">
        <f t="shared" si="3"/>
        <v>27</v>
      </c>
      <c r="E20" t="str">
        <f>RTD("cqg.rtd", ,"ContractData",B20, "ContractMonth",, "T")</f>
        <v>OCT</v>
      </c>
      <c r="F20" s="12" t="str">
        <f>RTD("cqg.rtd", ,"ContractData",C20, "LastTrade",, "T")</f>
        <v/>
      </c>
      <c r="G20" s="12" t="str">
        <f>RTD("cqg.rtd", ,"ContractData",C20, "NetLastTrade",, "T")</f>
        <v/>
      </c>
      <c r="H20" s="12">
        <f>RTD("cqg.rtd", ,"ContractData",C20, "Bid",, "T")</f>
        <v>2.5920000000000001</v>
      </c>
      <c r="I20" s="12">
        <f>RTD("cqg.rtd", ,"ContractData",C20, "Ask",, "T")</f>
        <v>2.6598000000000002</v>
      </c>
      <c r="J20" s="12" t="str">
        <f>IF(RTD("cqg.rtd", ,"ContractData",C20, "T_Settlement",, "T")="",RTD("cqg.rtd", ,"ContractData",C20, "LastTrade",, "T"),RTD("cqg.rtd", ,"ContractData",C20, "T_Settlement",, "T"))</f>
        <v/>
      </c>
      <c r="K20" s="12">
        <f>RTD("cqg.rtd", ,"ContractData",C20, "Y_Settlement",, "T")</f>
        <v>2.5449999999999999</v>
      </c>
      <c r="L20" s="12" t="str">
        <f t="shared" si="4"/>
        <v/>
      </c>
      <c r="N20" s="1" t="str">
        <f t="shared" si="0"/>
        <v>27</v>
      </c>
      <c r="O20" s="1" t="str">
        <f t="shared" si="1"/>
        <v>HOEV27</v>
      </c>
      <c r="P20" s="12" t="str">
        <f t="shared" si="5"/>
        <v/>
      </c>
      <c r="Q20" s="3"/>
    </row>
    <row r="21" spans="1:20" x14ac:dyDescent="0.3">
      <c r="A21">
        <f t="shared" si="6"/>
        <v>19</v>
      </c>
      <c r="B21" t="str">
        <f t="shared" si="2"/>
        <v>HOE?19</v>
      </c>
      <c r="C21" t="str">
        <f>RTD("cqg.rtd", ,"ContractData",B21, "Symbol",, "T")</f>
        <v>HOEX27</v>
      </c>
      <c r="D21" t="str">
        <f t="shared" si="3"/>
        <v>27</v>
      </c>
      <c r="E21" t="str">
        <f>RTD("cqg.rtd", ,"ContractData",B21, "ContractMonth",, "T")</f>
        <v>NOV</v>
      </c>
      <c r="F21" s="12" t="str">
        <f>RTD("cqg.rtd", ,"ContractData",C21, "LastTrade",, "T")</f>
        <v/>
      </c>
      <c r="G21" s="12" t="str">
        <f>RTD("cqg.rtd", ,"ContractData",C21, "NetLastTrade",, "T")</f>
        <v/>
      </c>
      <c r="H21" s="12">
        <f>RTD("cqg.rtd", ,"ContractData",C21, "Bid",, "T")</f>
        <v>2.5798000000000001</v>
      </c>
      <c r="I21" s="12">
        <f>RTD("cqg.rtd", ,"ContractData",C21, "Ask",, "T")</f>
        <v>2.6430000000000002</v>
      </c>
      <c r="J21" s="12" t="str">
        <f>IF(RTD("cqg.rtd", ,"ContractData",C21, "T_Settlement",, "T")="",RTD("cqg.rtd", ,"ContractData",C21, "LastTrade",, "T"),RTD("cqg.rtd", ,"ContractData",C21, "T_Settlement",, "T"))</f>
        <v/>
      </c>
      <c r="K21" s="12">
        <f>RTD("cqg.rtd", ,"ContractData",C21, "Y_Settlement",, "T")</f>
        <v>2.5292000000000003</v>
      </c>
      <c r="L21" s="12" t="str">
        <f t="shared" si="4"/>
        <v/>
      </c>
      <c r="N21" s="1" t="str">
        <f t="shared" si="0"/>
        <v>27</v>
      </c>
      <c r="O21" s="1" t="str">
        <f t="shared" si="1"/>
        <v>HOEX27</v>
      </c>
      <c r="P21" s="12" t="str">
        <f t="shared" si="5"/>
        <v/>
      </c>
      <c r="Q21" s="3"/>
      <c r="R21" s="5" t="str">
        <f>RTD("cqg.rtd", ,"ContractData", "QOM26", "T_SettlementTime",, "T")</f>
        <v/>
      </c>
    </row>
    <row r="22" spans="1:20" x14ac:dyDescent="0.3">
      <c r="A22">
        <f t="shared" si="6"/>
        <v>20</v>
      </c>
      <c r="B22" t="str">
        <f t="shared" si="2"/>
        <v>HOE?20</v>
      </c>
      <c r="C22" t="str">
        <f>RTD("cqg.rtd", ,"ContractData",B22, "Symbol",, "T")</f>
        <v>HOEZ27</v>
      </c>
      <c r="D22" t="str">
        <f t="shared" si="3"/>
        <v>27</v>
      </c>
      <c r="E22" t="str">
        <f>RTD("cqg.rtd", ,"ContractData",B22, "ContractMonth",, "T")</f>
        <v>DEC</v>
      </c>
      <c r="F22" s="12">
        <f>RTD("cqg.rtd", ,"ContractData",C22, "LastTrade",, "T")</f>
        <v>2.5244</v>
      </c>
      <c r="G22" s="12">
        <f>RTD("cqg.rtd", ,"ContractData",C22, "NetLastTrade",, "T")</f>
        <v>1.3299999999999645E-2</v>
      </c>
      <c r="H22" s="12">
        <f>RTD("cqg.rtd", ,"ContractData",C22, "Bid",, "T")</f>
        <v>2.5897000000000001</v>
      </c>
      <c r="I22" s="12">
        <f>RTD("cqg.rtd", ,"ContractData",C22, "Ask",, "T")</f>
        <v>2.6007000000000002</v>
      </c>
      <c r="J22" s="12">
        <f>IF(RTD("cqg.rtd", ,"ContractData",C22, "T_Settlement",, "T")="",RTD("cqg.rtd", ,"ContractData",C22, "LastTrade",, "T"),RTD("cqg.rtd", ,"ContractData",C22, "T_Settlement",, "T"))</f>
        <v>2.5244</v>
      </c>
      <c r="K22" s="12">
        <f>RTD("cqg.rtd", ,"ContractData",C22, "Y_Settlement",, "T")</f>
        <v>2.5111000000000003</v>
      </c>
      <c r="L22" s="12">
        <f t="shared" si="4"/>
        <v>1.3299999999999645E-2</v>
      </c>
      <c r="N22" s="1" t="str">
        <f t="shared" si="0"/>
        <v>27</v>
      </c>
      <c r="O22" s="1" t="str">
        <f t="shared" si="1"/>
        <v>HOEZ27</v>
      </c>
      <c r="P22" s="12">
        <f t="shared" si="5"/>
        <v>0.01</v>
      </c>
      <c r="Q22" s="3"/>
      <c r="R22" s="5"/>
    </row>
    <row r="23" spans="1:20" x14ac:dyDescent="0.3">
      <c r="A23">
        <f t="shared" si="6"/>
        <v>21</v>
      </c>
      <c r="B23" t="str">
        <f t="shared" si="2"/>
        <v>HOE?21</v>
      </c>
      <c r="C23" t="str">
        <f>RTD("cqg.rtd", ,"ContractData",B23, "Symbol",, "T")</f>
        <v>HOEF28</v>
      </c>
      <c r="D23" t="str">
        <f t="shared" si="3"/>
        <v>28</v>
      </c>
      <c r="E23" t="str">
        <f>RTD("cqg.rtd", ,"ContractData",B23, "ContractMonth",, "T")</f>
        <v>JAN</v>
      </c>
      <c r="F23" s="12" t="str">
        <f>RTD("cqg.rtd", ,"ContractData",C23, "LastTrade",, "T")</f>
        <v/>
      </c>
      <c r="G23" s="12" t="str">
        <f>RTD("cqg.rtd", ,"ContractData",C23, "NetLastTrade",, "T")</f>
        <v/>
      </c>
      <c r="H23" s="12">
        <f>RTD("cqg.rtd", ,"ContractData",C23, "Bid",, "T")</f>
        <v>2.5573000000000001</v>
      </c>
      <c r="I23" s="12">
        <f>RTD("cqg.rtd", ,"ContractData",C23, "Ask",, "T")</f>
        <v>2.6107</v>
      </c>
      <c r="J23" s="12" t="str">
        <f>IF(RTD("cqg.rtd", ,"ContractData",C23, "T_Settlement",, "T")="",RTD("cqg.rtd", ,"ContractData",C23, "LastTrade",, "T"),RTD("cqg.rtd", ,"ContractData",C23, "T_Settlement",, "T"))</f>
        <v/>
      </c>
      <c r="K23" s="12">
        <f>RTD("cqg.rtd", ,"ContractData",C23, "Y_Settlement",, "T")</f>
        <v>2.5016000000000003</v>
      </c>
      <c r="L23" s="12" t="str">
        <f t="shared" si="4"/>
        <v/>
      </c>
      <c r="N23" s="1" t="str">
        <f t="shared" si="0"/>
        <v>28</v>
      </c>
      <c r="O23" s="1" t="str">
        <f t="shared" si="1"/>
        <v>HOEF28</v>
      </c>
      <c r="P23" s="12" t="str">
        <f t="shared" si="5"/>
        <v/>
      </c>
      <c r="Q23" s="3"/>
    </row>
    <row r="24" spans="1:20" x14ac:dyDescent="0.3">
      <c r="A24">
        <f t="shared" si="6"/>
        <v>22</v>
      </c>
      <c r="B24" t="str">
        <f t="shared" si="2"/>
        <v>HOE?22</v>
      </c>
      <c r="C24" t="str">
        <f>RTD("cqg.rtd", ,"ContractData",B24, "Symbol",, "T")</f>
        <v>HOEG28</v>
      </c>
      <c r="D24" t="str">
        <f t="shared" si="3"/>
        <v>28</v>
      </c>
      <c r="E24" t="str">
        <f>RTD("cqg.rtd", ,"ContractData",B24, "ContractMonth",, "T")</f>
        <v>FEB</v>
      </c>
      <c r="F24" s="12">
        <f>RTD("cqg.rtd", ,"ContractData",C24, "LastTrade",, "T")</f>
        <v>2.6350000000000002</v>
      </c>
      <c r="G24" s="12">
        <f>RTD("cqg.rtd", ,"ContractData",C24, "NetLastTrade",, "T")</f>
        <v>0.14090000000000025</v>
      </c>
      <c r="H24" s="12">
        <f>RTD("cqg.rtd", ,"ContractData",C24, "Bid",, "T")</f>
        <v>2.5498000000000003</v>
      </c>
      <c r="I24" s="12">
        <f>RTD("cqg.rtd", ,"ContractData",C24, "Ask",, "T")</f>
        <v>2.6071</v>
      </c>
      <c r="J24" s="12">
        <f>IF(RTD("cqg.rtd", ,"ContractData",C24, "T_Settlement",, "T")="",RTD("cqg.rtd", ,"ContractData",C24, "LastTrade",, "T"),RTD("cqg.rtd", ,"ContractData",C24, "T_Settlement",, "T"))</f>
        <v>2.6350000000000002</v>
      </c>
      <c r="K24" s="12">
        <f>RTD("cqg.rtd", ,"ContractData",C24, "Y_Settlement",, "T")</f>
        <v>2.4941</v>
      </c>
      <c r="L24" s="12">
        <f t="shared" si="4"/>
        <v>0.14090000000000025</v>
      </c>
      <c r="N24" s="1" t="str">
        <f t="shared" si="0"/>
        <v>28</v>
      </c>
      <c r="O24" s="1" t="str">
        <f t="shared" si="1"/>
        <v>HOEG28</v>
      </c>
      <c r="P24" s="12">
        <f t="shared" si="5"/>
        <v>0.14000000000000001</v>
      </c>
      <c r="Q24" s="3"/>
    </row>
    <row r="25" spans="1:20" x14ac:dyDescent="0.3">
      <c r="A25">
        <f t="shared" si="6"/>
        <v>23</v>
      </c>
      <c r="B25" t="str">
        <f t="shared" si="2"/>
        <v>HOE?23</v>
      </c>
      <c r="C25" t="str">
        <f>RTD("cqg.rtd", ,"ContractData",B25, "Symbol",, "T")</f>
        <v>HOEH28</v>
      </c>
      <c r="D25" t="str">
        <f t="shared" si="3"/>
        <v>28</v>
      </c>
      <c r="E25" t="str">
        <f>RTD("cqg.rtd", ,"ContractData",B25, "ContractMonth",, "T")</f>
        <v>MAR</v>
      </c>
      <c r="F25" s="12">
        <f>RTD("cqg.rtd", ,"ContractData",C25, "LastTrade",, "T")</f>
        <v>2.5900000000000003</v>
      </c>
      <c r="G25" s="12">
        <f>RTD("cqg.rtd", ,"ContractData",C25, "NetLastTrade",, "T")</f>
        <v>0.10600000000000032</v>
      </c>
      <c r="H25" s="12">
        <f>RTD("cqg.rtd", ,"ContractData",C25, "Bid",, "T")</f>
        <v>2.5392000000000001</v>
      </c>
      <c r="I25" s="12">
        <f>RTD("cqg.rtd", ,"ContractData",C25, "Ask",, "T")</f>
        <v>2.6006</v>
      </c>
      <c r="J25" s="12">
        <f>IF(RTD("cqg.rtd", ,"ContractData",C25, "T_Settlement",, "T")="",RTD("cqg.rtd", ,"ContractData",C25, "LastTrade",, "T"),RTD("cqg.rtd", ,"ContractData",C25, "T_Settlement",, "T"))</f>
        <v>2.5900000000000003</v>
      </c>
      <c r="K25" s="12">
        <f>RTD("cqg.rtd", ,"ContractData",C25, "Y_Settlement",, "T")</f>
        <v>2.484</v>
      </c>
      <c r="L25" s="12">
        <f t="shared" si="4"/>
        <v>0.10600000000000032</v>
      </c>
      <c r="N25" s="1" t="str">
        <f t="shared" si="0"/>
        <v>28</v>
      </c>
      <c r="O25" s="1" t="str">
        <f t="shared" si="1"/>
        <v>HOEH28</v>
      </c>
      <c r="P25" s="12">
        <f t="shared" si="5"/>
        <v>0.11</v>
      </c>
      <c r="Q25" s="3"/>
    </row>
    <row r="26" spans="1:20" x14ac:dyDescent="0.3">
      <c r="A26">
        <f t="shared" si="6"/>
        <v>24</v>
      </c>
      <c r="B26" t="str">
        <f t="shared" si="2"/>
        <v>HOE?24</v>
      </c>
      <c r="C26" t="str">
        <f>RTD("cqg.rtd", ,"ContractData",B26, "Symbol",, "T")</f>
        <v>HOEJ28</v>
      </c>
      <c r="D26" t="str">
        <f t="shared" si="3"/>
        <v>28</v>
      </c>
      <c r="E26" t="str">
        <f>RTD("cqg.rtd", ,"ContractData",B26, "ContractMonth",, "T")</f>
        <v>APR</v>
      </c>
      <c r="F26" s="12" t="str">
        <f>RTD("cqg.rtd", ,"ContractData",C26, "LastTrade",, "T")</f>
        <v/>
      </c>
      <c r="G26" s="12" t="str">
        <f>RTD("cqg.rtd", ,"ContractData",C26, "NetLastTrade",, "T")</f>
        <v/>
      </c>
      <c r="H26" s="12">
        <f>RTD("cqg.rtd", ,"ContractData",C26, "Bid",, "T")</f>
        <v>2.5112000000000001</v>
      </c>
      <c r="I26" s="12">
        <f>RTD("cqg.rtd", ,"ContractData",C26, "Ask",, "T")</f>
        <v>2.5907</v>
      </c>
      <c r="J26" s="12" t="str">
        <f>IF(RTD("cqg.rtd", ,"ContractData",C26, "T_Settlement",, "T")="",RTD("cqg.rtd", ,"ContractData",C26, "LastTrade",, "T"),RTD("cqg.rtd", ,"ContractData",C26, "T_Settlement",, "T"))</f>
        <v/>
      </c>
      <c r="K26" s="12">
        <f>RTD("cqg.rtd", ,"ContractData",C26, "Y_Settlement",, "T")</f>
        <v>2.4658000000000002</v>
      </c>
      <c r="L26" s="12" t="str">
        <f t="shared" si="4"/>
        <v/>
      </c>
      <c r="N26" s="1" t="str">
        <f t="shared" si="0"/>
        <v>28</v>
      </c>
      <c r="O26" s="1" t="str">
        <f t="shared" si="1"/>
        <v>HOEJ28</v>
      </c>
      <c r="P26" s="12" t="str">
        <f t="shared" si="5"/>
        <v/>
      </c>
      <c r="Q26" s="3"/>
    </row>
    <row r="27" spans="1:20" x14ac:dyDescent="0.3">
      <c r="A27">
        <f t="shared" si="6"/>
        <v>25</v>
      </c>
      <c r="B27" t="str">
        <f t="shared" si="2"/>
        <v>HOE?25</v>
      </c>
      <c r="C27" t="str">
        <f>RTD("cqg.rtd", ,"ContractData",B27, "Symbol",, "T")</f>
        <v>HOEK28</v>
      </c>
      <c r="D27" t="str">
        <f t="shared" si="3"/>
        <v>28</v>
      </c>
      <c r="E27" t="str">
        <f>RTD("cqg.rtd", ,"ContractData",B27, "ContractMonth",, "T")</f>
        <v>MAY</v>
      </c>
      <c r="F27" s="12" t="str">
        <f>RTD("cqg.rtd", ,"ContractData",C27, "LastTrade",, "T")</f>
        <v/>
      </c>
      <c r="G27" s="12" t="str">
        <f>RTD("cqg.rtd", ,"ContractData",C27, "NetLastTrade",, "T")</f>
        <v/>
      </c>
      <c r="H27" s="12">
        <f>RTD("cqg.rtd", ,"ContractData",C27, "Bid",, "T")</f>
        <v>2.4925999999999999</v>
      </c>
      <c r="I27" s="12">
        <f>RTD("cqg.rtd", ,"ContractData",C27, "Ask",, "T")</f>
        <v>2.5872000000000002</v>
      </c>
      <c r="J27" s="12" t="str">
        <f>IF(RTD("cqg.rtd", ,"ContractData",C27, "T_Settlement",, "T")="",RTD("cqg.rtd", ,"ContractData",C27, "LastTrade",, "T"),RTD("cqg.rtd", ,"ContractData",C27, "T_Settlement",, "T"))</f>
        <v/>
      </c>
      <c r="K27" s="12">
        <f>RTD("cqg.rtd", ,"ContractData",C27, "Y_Settlement",, "T")</f>
        <v>2.4493</v>
      </c>
      <c r="L27" s="12" t="str">
        <f t="shared" si="4"/>
        <v/>
      </c>
      <c r="N27" s="1" t="str">
        <f t="shared" si="0"/>
        <v>28</v>
      </c>
      <c r="O27" s="1" t="str">
        <f t="shared" si="1"/>
        <v>HOEK28</v>
      </c>
      <c r="P27" s="12" t="str">
        <f t="shared" si="5"/>
        <v/>
      </c>
      <c r="Q27" s="3"/>
    </row>
    <row r="28" spans="1:20" x14ac:dyDescent="0.3">
      <c r="A28">
        <f t="shared" si="6"/>
        <v>26</v>
      </c>
      <c r="B28" t="str">
        <f t="shared" si="2"/>
        <v>HOE?26</v>
      </c>
      <c r="C28" t="str">
        <f>RTD("cqg.rtd", ,"ContractData",B28, "Symbol",, "T")</f>
        <v>HOEM28</v>
      </c>
      <c r="D28" t="str">
        <f t="shared" si="3"/>
        <v>28</v>
      </c>
      <c r="E28" t="str">
        <f>RTD("cqg.rtd", ,"ContractData",B28, "ContractMonth",, "T")</f>
        <v>JUN</v>
      </c>
      <c r="F28" s="12" t="str">
        <f>RTD("cqg.rtd", ,"ContractData",C28, "LastTrade",, "T")</f>
        <v/>
      </c>
      <c r="G28" s="12" t="str">
        <f>RTD("cqg.rtd", ,"ContractData",C28, "NetLastTrade",, "T")</f>
        <v/>
      </c>
      <c r="H28" s="12">
        <f>RTD("cqg.rtd", ,"ContractData",C28, "Bid",, "T")</f>
        <v>2.4964</v>
      </c>
      <c r="I28" s="12">
        <f>RTD("cqg.rtd", ,"ContractData",C28, "Ask",, "T")</f>
        <v>2.5407000000000002</v>
      </c>
      <c r="J28" s="12" t="str">
        <f>IF(RTD("cqg.rtd", ,"ContractData",C28, "T_Settlement",, "T")="",RTD("cqg.rtd", ,"ContractData",C28, "LastTrade",, "T"),RTD("cqg.rtd", ,"ContractData",C28, "T_Settlement",, "T"))</f>
        <v/>
      </c>
      <c r="K28" s="12">
        <f>RTD("cqg.rtd", ,"ContractData",C28, "Y_Settlement",, "T")</f>
        <v>2.4229000000000003</v>
      </c>
      <c r="L28" s="12" t="str">
        <f t="shared" si="4"/>
        <v/>
      </c>
      <c r="N28" s="1" t="str">
        <f t="shared" si="0"/>
        <v>28</v>
      </c>
      <c r="O28" s="1" t="str">
        <f t="shared" si="1"/>
        <v>HOEM28</v>
      </c>
      <c r="P28" s="12" t="str">
        <f t="shared" si="5"/>
        <v/>
      </c>
      <c r="Q28" s="3"/>
    </row>
    <row r="29" spans="1:20" x14ac:dyDescent="0.3">
      <c r="A29">
        <f t="shared" si="6"/>
        <v>27</v>
      </c>
      <c r="B29" t="str">
        <f t="shared" si="2"/>
        <v>HOE?27</v>
      </c>
      <c r="C29" t="str">
        <f>RTD("cqg.rtd", ,"ContractData",B29, "Symbol",, "T")</f>
        <v>HOEN28</v>
      </c>
      <c r="D29" t="str">
        <f t="shared" si="3"/>
        <v>28</v>
      </c>
      <c r="E29" t="str">
        <f>RTD("cqg.rtd", ,"ContractData",B29, "ContractMonth",, "T")</f>
        <v>JUL</v>
      </c>
      <c r="F29" s="12" t="str">
        <f>RTD("cqg.rtd", ,"ContractData",C29, "LastTrade",, "T")</f>
        <v/>
      </c>
      <c r="G29" s="12" t="str">
        <f>RTD("cqg.rtd", ,"ContractData",C29, "NetLastTrade",, "T")</f>
        <v/>
      </c>
      <c r="H29" s="12" t="str">
        <f>RTD("cqg.rtd", ,"ContractData",C29, "Bid",, "T")</f>
        <v/>
      </c>
      <c r="I29" s="12" t="str">
        <f>RTD("cqg.rtd", ,"ContractData",C29, "Ask",, "T")</f>
        <v/>
      </c>
      <c r="J29" s="12" t="str">
        <f>IF(RTD("cqg.rtd", ,"ContractData",C29, "T_Settlement",, "T")="",RTD("cqg.rtd", ,"ContractData",C29, "LastTrade",, "T"),RTD("cqg.rtd", ,"ContractData",C29, "T_Settlement",, "T"))</f>
        <v/>
      </c>
      <c r="K29" s="12">
        <f>RTD("cqg.rtd", ,"ContractData",C29, "Y_Settlement",, "T")</f>
        <v>2.4228000000000001</v>
      </c>
      <c r="L29" s="12" t="str">
        <f t="shared" si="4"/>
        <v/>
      </c>
      <c r="N29" s="1" t="str">
        <f t="shared" si="0"/>
        <v>28</v>
      </c>
      <c r="O29" s="1" t="str">
        <f t="shared" si="1"/>
        <v>HOEN28</v>
      </c>
      <c r="P29" s="12" t="str">
        <f t="shared" si="5"/>
        <v/>
      </c>
      <c r="Q29" s="3"/>
    </row>
    <row r="30" spans="1:20" x14ac:dyDescent="0.3">
      <c r="A30">
        <f t="shared" si="6"/>
        <v>28</v>
      </c>
      <c r="B30" t="str">
        <f t="shared" si="2"/>
        <v>HOE?28</v>
      </c>
      <c r="C30" t="str">
        <f>RTD("cqg.rtd", ,"ContractData",B30, "Symbol",, "T")</f>
        <v>HOEQ28</v>
      </c>
      <c r="D30" t="str">
        <f t="shared" si="3"/>
        <v>28</v>
      </c>
      <c r="E30" t="str">
        <f>RTD("cqg.rtd", ,"ContractData",B30, "ContractMonth",, "T")</f>
        <v>AUG</v>
      </c>
      <c r="F30" s="12" t="str">
        <f>RTD("cqg.rtd", ,"ContractData",C30, "LastTrade",, "T")</f>
        <v/>
      </c>
      <c r="G30" s="12" t="str">
        <f>RTD("cqg.rtd", ,"ContractData",C30, "NetLastTrade",, "T")</f>
        <v/>
      </c>
      <c r="H30" s="12" t="str">
        <f>RTD("cqg.rtd", ,"ContractData",C30, "Bid",, "T")</f>
        <v/>
      </c>
      <c r="I30" s="12" t="str">
        <f>RTD("cqg.rtd", ,"ContractData",C30, "Ask",, "T")</f>
        <v/>
      </c>
      <c r="J30" s="12" t="str">
        <f>IF(RTD("cqg.rtd", ,"ContractData",C30, "T_Settlement",, "T")="",RTD("cqg.rtd", ,"ContractData",C30, "LastTrade",, "T"),RTD("cqg.rtd", ,"ContractData",C30, "T_Settlement",, "T"))</f>
        <v/>
      </c>
      <c r="K30" s="12">
        <f>RTD("cqg.rtd", ,"ContractData",C30, "Y_Settlement",, "T")</f>
        <v>2.4308000000000001</v>
      </c>
      <c r="L30" s="12" t="str">
        <f t="shared" si="4"/>
        <v/>
      </c>
      <c r="N30" s="1" t="str">
        <f t="shared" si="0"/>
        <v>28</v>
      </c>
      <c r="O30" s="1" t="str">
        <f t="shared" si="1"/>
        <v>HOEQ28</v>
      </c>
      <c r="P30" s="12" t="str">
        <f t="shared" si="5"/>
        <v/>
      </c>
      <c r="Q30" s="3"/>
    </row>
    <row r="31" spans="1:20" x14ac:dyDescent="0.3">
      <c r="A31">
        <f t="shared" si="6"/>
        <v>29</v>
      </c>
      <c r="B31" t="str">
        <f t="shared" si="2"/>
        <v>HOE?29</v>
      </c>
      <c r="C31" t="str">
        <f>RTD("cqg.rtd", ,"ContractData",B31, "Symbol",, "T")</f>
        <v>HOEU28</v>
      </c>
      <c r="D31" t="str">
        <f t="shared" si="3"/>
        <v>28</v>
      </c>
      <c r="E31" t="str">
        <f>RTD("cqg.rtd", ,"ContractData",B31, "ContractMonth",, "T")</f>
        <v>SEP</v>
      </c>
      <c r="F31" s="12" t="str">
        <f>RTD("cqg.rtd", ,"ContractData",C31, "LastTrade",, "T")</f>
        <v/>
      </c>
      <c r="G31" s="12" t="str">
        <f>RTD("cqg.rtd", ,"ContractData",C31, "NetLastTrade",, "T")</f>
        <v/>
      </c>
      <c r="H31" s="12" t="str">
        <f>RTD("cqg.rtd", ,"ContractData",C31, "Bid",, "T")</f>
        <v/>
      </c>
      <c r="I31" s="12" t="str">
        <f>RTD("cqg.rtd", ,"ContractData",C31, "Ask",, "T")</f>
        <v/>
      </c>
      <c r="J31" s="12" t="str">
        <f>IF(RTD("cqg.rtd", ,"ContractData",C31, "T_Settlement",, "T")="",RTD("cqg.rtd", ,"ContractData",C31, "LastTrade",, "T"),RTD("cqg.rtd", ,"ContractData",C31, "T_Settlement",, "T"))</f>
        <v/>
      </c>
      <c r="K31" s="12">
        <f>RTD("cqg.rtd", ,"ContractData",C31, "Y_Settlement",, "T")</f>
        <v>2.4279999999999999</v>
      </c>
      <c r="L31" s="12" t="str">
        <f t="shared" si="4"/>
        <v/>
      </c>
      <c r="N31" s="1" t="str">
        <f t="shared" si="0"/>
        <v>28</v>
      </c>
      <c r="O31" s="1" t="str">
        <f t="shared" si="1"/>
        <v>HOEU28</v>
      </c>
      <c r="P31" s="12" t="str">
        <f t="shared" si="5"/>
        <v/>
      </c>
      <c r="Q31" s="3"/>
      <c r="T31" s="14"/>
    </row>
    <row r="32" spans="1:20" x14ac:dyDescent="0.3">
      <c r="A32">
        <f t="shared" si="6"/>
        <v>30</v>
      </c>
      <c r="B32" t="str">
        <f t="shared" si="2"/>
        <v>HOE?30</v>
      </c>
      <c r="C32" t="str">
        <f>RTD("cqg.rtd", ,"ContractData",B32, "Symbol",, "T")</f>
        <v>HOEV28</v>
      </c>
      <c r="D32" t="str">
        <f t="shared" si="3"/>
        <v>28</v>
      </c>
      <c r="E32" t="str">
        <f>RTD("cqg.rtd", ,"ContractData",B32, "ContractMonth",, "T")</f>
        <v>OCT</v>
      </c>
      <c r="F32" s="12" t="str">
        <f>RTD("cqg.rtd", ,"ContractData",C32, "LastTrade",, "T")</f>
        <v/>
      </c>
      <c r="G32" s="12" t="str">
        <f>RTD("cqg.rtd", ,"ContractData",C32, "NetLastTrade",, "T")</f>
        <v/>
      </c>
      <c r="H32" s="12" t="str">
        <f>RTD("cqg.rtd", ,"ContractData",C32, "Bid",, "T")</f>
        <v/>
      </c>
      <c r="I32" s="12" t="str">
        <f>RTD("cqg.rtd", ,"ContractData",C32, "Ask",, "T")</f>
        <v/>
      </c>
      <c r="J32" s="12" t="str">
        <f>IF(RTD("cqg.rtd", ,"ContractData",C32, "T_Settlement",, "T")="",RTD("cqg.rtd", ,"ContractData",C32, "LastTrade",, "T"),RTD("cqg.rtd", ,"ContractData",C32, "T_Settlement",, "T"))</f>
        <v/>
      </c>
      <c r="K32" s="12">
        <f>RTD("cqg.rtd", ,"ContractData",C32, "Y_Settlement",, "T")</f>
        <v>2.4262999999999999</v>
      </c>
      <c r="L32" s="12" t="str">
        <f t="shared" si="4"/>
        <v/>
      </c>
      <c r="N32" s="1" t="str">
        <f t="shared" si="0"/>
        <v>28</v>
      </c>
      <c r="O32" s="1" t="str">
        <f t="shared" si="1"/>
        <v>HOEV28</v>
      </c>
      <c r="P32" s="12" t="str">
        <f t="shared" si="5"/>
        <v/>
      </c>
      <c r="Q32" s="3"/>
      <c r="T32" s="14"/>
    </row>
    <row r="33" spans="1:20" x14ac:dyDescent="0.3">
      <c r="A33">
        <f t="shared" si="6"/>
        <v>31</v>
      </c>
      <c r="B33" t="str">
        <f t="shared" si="2"/>
        <v>HOE?31</v>
      </c>
      <c r="C33" t="str">
        <f>RTD("cqg.rtd", ,"ContractData",B33, "Symbol",, "T")</f>
        <v>HOEX28</v>
      </c>
      <c r="D33" t="str">
        <f t="shared" si="3"/>
        <v>28</v>
      </c>
      <c r="E33" t="str">
        <f>RTD("cqg.rtd", ,"ContractData",B33, "ContractMonth",, "T")</f>
        <v>NOV</v>
      </c>
      <c r="F33" s="12" t="str">
        <f>RTD("cqg.rtd", ,"ContractData",C33, "LastTrade",, "T")</f>
        <v/>
      </c>
      <c r="G33" s="12" t="str">
        <f>RTD("cqg.rtd", ,"ContractData",C33, "NetLastTrade",, "T")</f>
        <v/>
      </c>
      <c r="H33" s="12" t="str">
        <f>RTD("cqg.rtd", ,"ContractData",C33, "Bid",, "T")</f>
        <v/>
      </c>
      <c r="I33" s="12" t="str">
        <f>RTD("cqg.rtd", ,"ContractData",C33, "Ask",, "T")</f>
        <v/>
      </c>
      <c r="J33" s="12" t="str">
        <f>IF(RTD("cqg.rtd", ,"ContractData",C33, "T_Settlement",, "T")="",RTD("cqg.rtd", ,"ContractData",C33, "LastTrade",, "T"),RTD("cqg.rtd", ,"ContractData",C33, "T_Settlement",, "T"))</f>
        <v/>
      </c>
      <c r="K33" s="12">
        <f>RTD("cqg.rtd", ,"ContractData",C33, "Y_Settlement",, "T")</f>
        <v>2.4199000000000002</v>
      </c>
      <c r="L33" s="12" t="str">
        <f t="shared" si="4"/>
        <v/>
      </c>
      <c r="N33" s="1" t="str">
        <f t="shared" si="0"/>
        <v>28</v>
      </c>
      <c r="O33" s="1" t="str">
        <f t="shared" si="1"/>
        <v>HOEX28</v>
      </c>
      <c r="P33" s="12" t="str">
        <f t="shared" si="5"/>
        <v/>
      </c>
      <c r="Q33" s="3"/>
    </row>
    <row r="34" spans="1:20" x14ac:dyDescent="0.3">
      <c r="A34">
        <f t="shared" si="6"/>
        <v>32</v>
      </c>
      <c r="B34" t="str">
        <f t="shared" si="2"/>
        <v>HOE?32</v>
      </c>
      <c r="C34" t="str">
        <f>RTD("cqg.rtd", ,"ContractData",B34, "Symbol",, "T")</f>
        <v>HOEZ28</v>
      </c>
      <c r="D34" t="str">
        <f t="shared" si="3"/>
        <v>28</v>
      </c>
      <c r="E34" t="str">
        <f>RTD("cqg.rtd", ,"ContractData",B34, "ContractMonth",, "T")</f>
        <v>DEC</v>
      </c>
      <c r="F34" s="12">
        <f>RTD("cqg.rtd", ,"ContractData",C34, "LastTrade",, "T")</f>
        <v>2.5521000000000003</v>
      </c>
      <c r="G34" s="12">
        <f>RTD("cqg.rtd", ,"ContractData",C34, "NetLastTrade",, "T")</f>
        <v>0.14270000000000005</v>
      </c>
      <c r="H34" s="12">
        <f>RTD("cqg.rtd", ,"ContractData",C34, "Bid",, "T")</f>
        <v>2.4826999999999999</v>
      </c>
      <c r="I34" s="12">
        <f>RTD("cqg.rtd", ,"ContractData",C34, "Ask",, "T")</f>
        <v>2.5277000000000003</v>
      </c>
      <c r="J34" s="12">
        <f>IF(RTD("cqg.rtd", ,"ContractData",C34, "T_Settlement",, "T")="",RTD("cqg.rtd", ,"ContractData",C34, "LastTrade",, "T"),RTD("cqg.rtd", ,"ContractData",C34, "T_Settlement",, "T"))</f>
        <v>2.5521000000000003</v>
      </c>
      <c r="K34" s="12">
        <f>RTD("cqg.rtd", ,"ContractData",C34, "Y_Settlement",, "T")</f>
        <v>2.4094000000000002</v>
      </c>
      <c r="L34" s="12">
        <f t="shared" si="4"/>
        <v>0.14270000000000005</v>
      </c>
      <c r="N34" s="1" t="str">
        <f t="shared" si="0"/>
        <v>28</v>
      </c>
      <c r="O34" s="1" t="str">
        <f t="shared" si="1"/>
        <v>HOEZ28</v>
      </c>
      <c r="P34" s="12">
        <f t="shared" si="5"/>
        <v>0.14000000000000001</v>
      </c>
      <c r="Q34" s="3"/>
    </row>
    <row r="35" spans="1:20" x14ac:dyDescent="0.3">
      <c r="A35">
        <f t="shared" si="6"/>
        <v>33</v>
      </c>
      <c r="B35" t="str">
        <f t="shared" si="2"/>
        <v>HOE?33</v>
      </c>
      <c r="C35" t="str">
        <f>RTD("cqg.rtd", ,"ContractData",B35, "Symbol",, "T")</f>
        <v>HOEF29</v>
      </c>
      <c r="D35" t="str">
        <f t="shared" si="3"/>
        <v>29</v>
      </c>
      <c r="E35" t="str">
        <f>RTD("cqg.rtd", ,"ContractData",B35, "ContractMonth",, "T")</f>
        <v>JAN</v>
      </c>
      <c r="F35" s="12" t="str">
        <f>RTD("cqg.rtd", ,"ContractData",C35, "LastTrade",, "T")</f>
        <v/>
      </c>
      <c r="G35" s="12" t="str">
        <f>RTD("cqg.rtd", ,"ContractData",C35, "NetLastTrade",, "T")</f>
        <v/>
      </c>
      <c r="H35" s="12" t="str">
        <f>RTD("cqg.rtd", ,"ContractData",C35, "Bid",, "T")</f>
        <v/>
      </c>
      <c r="I35" s="12" t="str">
        <f>RTD("cqg.rtd", ,"ContractData",C35, "Ask",, "T")</f>
        <v/>
      </c>
      <c r="J35" s="12" t="str">
        <f>IF(RTD("cqg.rtd", ,"ContractData",C35, "T_Settlement",, "T")="",RTD("cqg.rtd", ,"ContractData",C35, "LastTrade",, "T"),RTD("cqg.rtd", ,"ContractData",C35, "T_Settlement",, "T"))</f>
        <v/>
      </c>
      <c r="K35" s="12">
        <f>RTD("cqg.rtd", ,"ContractData",C35, "Y_Settlement",, "T")</f>
        <v>2.4138000000000002</v>
      </c>
      <c r="L35" s="12" t="str">
        <f t="shared" si="4"/>
        <v/>
      </c>
      <c r="N35" s="1" t="str">
        <f t="shared" si="0"/>
        <v>29</v>
      </c>
      <c r="O35" s="1" t="str">
        <f t="shared" si="1"/>
        <v>HOEF29</v>
      </c>
      <c r="P35" s="12" t="str">
        <f t="shared" si="5"/>
        <v/>
      </c>
      <c r="Q35" s="3"/>
      <c r="T35" s="14"/>
    </row>
    <row r="36" spans="1:20" x14ac:dyDescent="0.3">
      <c r="A36">
        <f t="shared" si="6"/>
        <v>34</v>
      </c>
      <c r="B36" t="str">
        <f t="shared" si="2"/>
        <v>HOE?34</v>
      </c>
      <c r="C36" t="str">
        <f>RTD("cqg.rtd", ,"ContractData",B36, "Symbol",, "T")</f>
        <v>HOEG29</v>
      </c>
      <c r="D36" t="str">
        <f t="shared" si="3"/>
        <v>29</v>
      </c>
      <c r="E36" t="str">
        <f>RTD("cqg.rtd", ,"ContractData",B36, "ContractMonth",, "T")</f>
        <v>FEB</v>
      </c>
      <c r="F36" s="12" t="str">
        <f>RTD("cqg.rtd", ,"ContractData",C36, "LastTrade",, "T")</f>
        <v/>
      </c>
      <c r="G36" s="12" t="str">
        <f>RTD("cqg.rtd", ,"ContractData",C36, "NetLastTrade",, "T")</f>
        <v/>
      </c>
      <c r="H36" s="12" t="str">
        <f>RTD("cqg.rtd", ,"ContractData",C36, "Bid",, "T")</f>
        <v/>
      </c>
      <c r="I36" s="12" t="str">
        <f>RTD("cqg.rtd", ,"ContractData",C36, "Ask",, "T")</f>
        <v/>
      </c>
      <c r="J36" s="12" t="str">
        <f>IF(RTD("cqg.rtd", ,"ContractData",C36, "T_Settlement",, "T")="",RTD("cqg.rtd", ,"ContractData",C36, "LastTrade",, "T"),RTD("cqg.rtd", ,"ContractData",C36, "T_Settlement",, "T"))</f>
        <v/>
      </c>
      <c r="K36" s="12">
        <f>RTD("cqg.rtd", ,"ContractData",C36, "Y_Settlement",, "T")</f>
        <v>2.4170000000000003</v>
      </c>
      <c r="L36" s="12" t="str">
        <f t="shared" si="4"/>
        <v/>
      </c>
      <c r="N36" s="1" t="str">
        <f t="shared" si="0"/>
        <v>29</v>
      </c>
      <c r="O36" s="1" t="str">
        <f t="shared" si="1"/>
        <v>HOEG29</v>
      </c>
      <c r="P36" s="12" t="str">
        <f t="shared" si="5"/>
        <v/>
      </c>
      <c r="Q36" s="3"/>
    </row>
    <row r="37" spans="1:20" x14ac:dyDescent="0.3">
      <c r="A37">
        <f t="shared" si="6"/>
        <v>35</v>
      </c>
      <c r="B37" t="str">
        <f t="shared" si="2"/>
        <v>HOE?35</v>
      </c>
      <c r="C37" t="str">
        <f>RTD("cqg.rtd", ,"ContractData",B37, "Symbol",, "T")</f>
        <v>HOEH29</v>
      </c>
      <c r="D37" t="str">
        <f t="shared" si="3"/>
        <v>29</v>
      </c>
      <c r="E37" t="str">
        <f>RTD("cqg.rtd", ,"ContractData",B37, "ContractMonth",, "T")</f>
        <v>MAR</v>
      </c>
      <c r="F37" s="12" t="str">
        <f>RTD("cqg.rtd", ,"ContractData",C37, "LastTrade",, "T")</f>
        <v/>
      </c>
      <c r="G37" s="12" t="str">
        <f>RTD("cqg.rtd", ,"ContractData",C37, "NetLastTrade",, "T")</f>
        <v/>
      </c>
      <c r="H37" s="12" t="str">
        <f>RTD("cqg.rtd", ,"ContractData",C37, "Bid",, "T")</f>
        <v/>
      </c>
      <c r="I37" s="12" t="str">
        <f>RTD("cqg.rtd", ,"ContractData",C37, "Ask",, "T")</f>
        <v/>
      </c>
      <c r="J37" s="12" t="str">
        <f>IF(RTD("cqg.rtd", ,"ContractData",C37, "T_Settlement",, "T")="",RTD("cqg.rtd", ,"ContractData",C37, "LastTrade",, "T"),RTD("cqg.rtd", ,"ContractData",C37, "T_Settlement",, "T"))</f>
        <v/>
      </c>
      <c r="K37" s="12">
        <f>RTD("cqg.rtd", ,"ContractData",C37, "Y_Settlement",, "T")</f>
        <v>2.4140999999999999</v>
      </c>
      <c r="L37" s="12" t="str">
        <f t="shared" si="4"/>
        <v/>
      </c>
      <c r="N37" s="1" t="str">
        <f t="shared" si="0"/>
        <v>29</v>
      </c>
      <c r="O37" s="1" t="str">
        <f t="shared" si="1"/>
        <v>HOEH29</v>
      </c>
      <c r="P37" s="12" t="str">
        <f t="shared" si="5"/>
        <v/>
      </c>
      <c r="Q37" s="3"/>
    </row>
    <row r="38" spans="1:20" x14ac:dyDescent="0.3">
      <c r="A38">
        <f t="shared" si="6"/>
        <v>36</v>
      </c>
      <c r="B38" t="str">
        <f t="shared" si="2"/>
        <v>HOE?36</v>
      </c>
      <c r="C38" t="str">
        <f>RTD("cqg.rtd", ,"ContractData",B38, "Symbol",, "T")</f>
        <v>HOEJ29</v>
      </c>
      <c r="D38" t="str">
        <f t="shared" si="3"/>
        <v>29</v>
      </c>
      <c r="E38" t="str">
        <f>RTD("cqg.rtd", ,"ContractData",B38, "ContractMonth",, "T")</f>
        <v>APR</v>
      </c>
      <c r="F38" s="12" t="str">
        <f>RTD("cqg.rtd", ,"ContractData",C38, "LastTrade",, "T")</f>
        <v/>
      </c>
      <c r="G38" s="12" t="str">
        <f>RTD("cqg.rtd", ,"ContractData",C38, "NetLastTrade",, "T")</f>
        <v/>
      </c>
      <c r="H38" s="12" t="str">
        <f>RTD("cqg.rtd", ,"ContractData",C38, "Bid",, "T")</f>
        <v/>
      </c>
      <c r="I38" s="12" t="str">
        <f>RTD("cqg.rtd", ,"ContractData",C38, "Ask",, "T")</f>
        <v/>
      </c>
      <c r="J38" s="12" t="str">
        <f>IF(RTD("cqg.rtd", ,"ContractData",C38, "T_Settlement",, "T")="",RTD("cqg.rtd", ,"ContractData",C38, "LastTrade",, "T"),RTD("cqg.rtd", ,"ContractData",C38, "T_Settlement",, "T"))</f>
        <v/>
      </c>
      <c r="K38" s="12">
        <f>RTD("cqg.rtd", ,"ContractData",C38, "Y_Settlement",, "T")</f>
        <v>2.4028</v>
      </c>
      <c r="L38" s="12" t="str">
        <f t="shared" si="4"/>
        <v/>
      </c>
      <c r="N38" s="1" t="str">
        <f t="shared" si="0"/>
        <v>29</v>
      </c>
      <c r="O38" s="1" t="str">
        <f t="shared" si="1"/>
        <v>HOEJ29</v>
      </c>
      <c r="P38" s="12" t="str">
        <f t="shared" si="5"/>
        <v/>
      </c>
      <c r="Q38" s="3"/>
    </row>
    <row r="39" spans="1:20" x14ac:dyDescent="0.3">
      <c r="A39">
        <f t="shared" si="6"/>
        <v>37</v>
      </c>
      <c r="B39" t="str">
        <f t="shared" si="2"/>
        <v>HOE?37</v>
      </c>
      <c r="C39" t="str">
        <f>RTD("cqg.rtd", ,"ContractData",B39, "Symbol",, "T")</f>
        <v>HOEK29</v>
      </c>
      <c r="D39" t="str">
        <f t="shared" si="3"/>
        <v>29</v>
      </c>
      <c r="E39" t="str">
        <f>RTD("cqg.rtd", ,"ContractData",B39, "ContractMonth",, "T")</f>
        <v>MAY</v>
      </c>
      <c r="F39" s="12" t="str">
        <f>RTD("cqg.rtd", ,"ContractData",C39, "LastTrade",, "T")</f>
        <v/>
      </c>
      <c r="G39" s="12" t="str">
        <f>RTD("cqg.rtd", ,"ContractData",C39, "NetLastTrade",, "T")</f>
        <v/>
      </c>
      <c r="H39" s="12" t="str">
        <f>RTD("cqg.rtd", ,"ContractData",C39, "Bid",, "T")</f>
        <v/>
      </c>
      <c r="I39" s="12" t="str">
        <f>RTD("cqg.rtd", ,"ContractData",C39, "Ask",, "T")</f>
        <v/>
      </c>
      <c r="J39" s="12" t="str">
        <f>IF(RTD("cqg.rtd", ,"ContractData",C39, "T_Settlement",, "T")="",RTD("cqg.rtd", ,"ContractData",C39, "LastTrade",, "T"),RTD("cqg.rtd", ,"ContractData",C39, "T_Settlement",, "T"))</f>
        <v/>
      </c>
      <c r="K39" s="12">
        <f>RTD("cqg.rtd", ,"ContractData",C39, "Y_Settlement",, "T")</f>
        <v>2.3970000000000002</v>
      </c>
      <c r="L39" s="12" t="str">
        <f t="shared" si="4"/>
        <v/>
      </c>
      <c r="N39" s="1" t="str">
        <f t="shared" si="0"/>
        <v>29</v>
      </c>
      <c r="O39" s="1" t="str">
        <f t="shared" si="1"/>
        <v>HOEK29</v>
      </c>
      <c r="P39" s="12" t="str">
        <f t="shared" si="5"/>
        <v/>
      </c>
      <c r="Q39" s="3"/>
    </row>
    <row r="40" spans="1:20" x14ac:dyDescent="0.3">
      <c r="A40">
        <f t="shared" si="6"/>
        <v>38</v>
      </c>
      <c r="B40" t="str">
        <f t="shared" si="2"/>
        <v>HOE?38</v>
      </c>
      <c r="C40" t="str">
        <f>RTD("cqg.rtd", ,"ContractData",B40, "Symbol",, "T")</f>
        <v>HOEM29</v>
      </c>
      <c r="D40" t="str">
        <f t="shared" si="3"/>
        <v>29</v>
      </c>
      <c r="E40" t="str">
        <f>RTD("cqg.rtd", ,"ContractData",B40, "ContractMonth",, "T")</f>
        <v>JUN</v>
      </c>
      <c r="F40" s="12" t="str">
        <f>RTD("cqg.rtd", ,"ContractData",C40, "LastTrade",, "T")</f>
        <v/>
      </c>
      <c r="G40" s="12" t="str">
        <f>RTD("cqg.rtd", ,"ContractData",C40, "NetLastTrade",, "T")</f>
        <v/>
      </c>
      <c r="H40" s="12" t="e">
        <f>RTD("cqg.rtd", ,"ContractData",C40, "Bid",, "T")</f>
        <v>#N/A</v>
      </c>
      <c r="I40" s="12" t="str">
        <f>RTD("cqg.rtd", ,"ContractData",C40, "Ask",, "T")</f>
        <v/>
      </c>
      <c r="J40" s="12" t="str">
        <f>IF(RTD("cqg.rtd", ,"ContractData",C40, "T_Settlement",, "T")="",RTD("cqg.rtd", ,"ContractData",C40, "LastTrade",, "T"),RTD("cqg.rtd", ,"ContractData",C40, "T_Settlement",, "T"))</f>
        <v/>
      </c>
      <c r="K40" s="12">
        <f>RTD("cqg.rtd", ,"ContractData",C40, "Y_Settlement",, "T")</f>
        <v>2.395</v>
      </c>
      <c r="L40" s="12" t="str">
        <f t="shared" si="4"/>
        <v/>
      </c>
      <c r="N40" s="1" t="str">
        <f t="shared" si="0"/>
        <v>29</v>
      </c>
      <c r="O40" s="1" t="str">
        <f t="shared" si="1"/>
        <v>HOEM29</v>
      </c>
      <c r="P40" s="12" t="str">
        <f t="shared" si="5"/>
        <v/>
      </c>
      <c r="Q40" s="3"/>
    </row>
    <row r="41" spans="1:20" x14ac:dyDescent="0.3">
      <c r="A41">
        <f t="shared" si="6"/>
        <v>39</v>
      </c>
      <c r="B41" t="str">
        <f t="shared" si="2"/>
        <v>HOE?39</v>
      </c>
      <c r="C41" t="str">
        <f>RTD("cqg.rtd", ,"ContractData",B41, "Symbol",, "T")</f>
        <v>HOEN29</v>
      </c>
      <c r="D41" t="str">
        <f t="shared" si="3"/>
        <v>29</v>
      </c>
      <c r="E41" t="str">
        <f>RTD("cqg.rtd", ,"ContractData",B41, "ContractMonth",, "T")</f>
        <v>JUL</v>
      </c>
      <c r="F41" s="12" t="str">
        <f>RTD("cqg.rtd", ,"ContractData",C41, "LastTrade",, "T")</f>
        <v/>
      </c>
      <c r="G41" s="12" t="str">
        <f>RTD("cqg.rtd", ,"ContractData",C41, "NetLastTrade",, "T")</f>
        <v/>
      </c>
      <c r="H41" s="12" t="str">
        <f>RTD("cqg.rtd", ,"ContractData",C41, "Bid",, "T")</f>
        <v/>
      </c>
      <c r="I41" s="12" t="str">
        <f>RTD("cqg.rtd", ,"ContractData",C41, "Ask",, "T")</f>
        <v/>
      </c>
      <c r="J41" s="12" t="str">
        <f>IF(RTD("cqg.rtd", ,"ContractData",C41, "T_Settlement",, "T")="",RTD("cqg.rtd", ,"ContractData",C41, "LastTrade",, "T"),RTD("cqg.rtd", ,"ContractData",C41, "T_Settlement",, "T"))</f>
        <v/>
      </c>
      <c r="K41" s="12">
        <f>RTD("cqg.rtd", ,"ContractData",C41, "Y_Settlement",, "T")</f>
        <v>2.3978000000000002</v>
      </c>
      <c r="L41" s="12" t="str">
        <f t="shared" si="4"/>
        <v/>
      </c>
      <c r="N41" s="1" t="str">
        <f t="shared" si="0"/>
        <v>29</v>
      </c>
      <c r="O41" s="1" t="str">
        <f t="shared" si="1"/>
        <v>HOEN29</v>
      </c>
      <c r="P41" s="12" t="str">
        <f t="shared" si="5"/>
        <v/>
      </c>
      <c r="Q41" s="3"/>
    </row>
    <row r="42" spans="1:20" x14ac:dyDescent="0.3">
      <c r="A42">
        <f t="shared" si="6"/>
        <v>40</v>
      </c>
      <c r="B42" t="str">
        <f t="shared" si="2"/>
        <v>HOE?40</v>
      </c>
      <c r="C42" t="str">
        <f>RTD("cqg.rtd", ,"ContractData",B42, "Symbol",, "T")</f>
        <v>HOEQ29</v>
      </c>
      <c r="D42" t="str">
        <f t="shared" si="3"/>
        <v>29</v>
      </c>
      <c r="E42" t="str">
        <f>RTD("cqg.rtd", ,"ContractData",B42, "ContractMonth",, "T")</f>
        <v>AUG</v>
      </c>
      <c r="F42" s="12" t="str">
        <f>RTD("cqg.rtd", ,"ContractData",C42, "LastTrade",, "T")</f>
        <v/>
      </c>
      <c r="G42" s="12" t="str">
        <f>RTD("cqg.rtd", ,"ContractData",C42, "NetLastTrade",, "T")</f>
        <v/>
      </c>
      <c r="H42" s="12" t="str">
        <f>RTD("cqg.rtd", ,"ContractData",C42, "Bid",, "T")</f>
        <v/>
      </c>
      <c r="I42" s="12" t="str">
        <f>RTD("cqg.rtd", ,"ContractData",C42, "Ask",, "T")</f>
        <v/>
      </c>
      <c r="J42" s="12" t="str">
        <f>IF(RTD("cqg.rtd", ,"ContractData",C42, "T_Settlement",, "T")="",RTD("cqg.rtd", ,"ContractData",C42, "LastTrade",, "T"),RTD("cqg.rtd", ,"ContractData",C42, "T_Settlement",, "T"))</f>
        <v/>
      </c>
      <c r="K42" s="12">
        <f>RTD("cqg.rtd", ,"ContractData",C42, "Y_Settlement",, "T")</f>
        <v>2.3993000000000002</v>
      </c>
      <c r="L42" s="12" t="str">
        <f t="shared" si="4"/>
        <v/>
      </c>
      <c r="N42" s="1" t="str">
        <f t="shared" si="0"/>
        <v>29</v>
      </c>
      <c r="O42" s="1" t="str">
        <f t="shared" si="1"/>
        <v>HOEQ29</v>
      </c>
      <c r="P42" s="12" t="str">
        <f t="shared" si="5"/>
        <v/>
      </c>
      <c r="Q42" s="3"/>
    </row>
    <row r="43" spans="1:20" x14ac:dyDescent="0.3">
      <c r="A43">
        <f t="shared" si="6"/>
        <v>41</v>
      </c>
      <c r="B43" t="str">
        <f t="shared" si="2"/>
        <v>HOE?41</v>
      </c>
      <c r="C43" t="str">
        <f>RTD("cqg.rtd", ,"ContractData",B43, "Symbol",, "T")</f>
        <v>HOEU29</v>
      </c>
      <c r="D43" t="str">
        <f t="shared" si="3"/>
        <v>29</v>
      </c>
      <c r="E43" t="str">
        <f>RTD("cqg.rtd", ,"ContractData",B43, "ContractMonth",, "T")</f>
        <v>SEP</v>
      </c>
      <c r="F43" s="12" t="str">
        <f>RTD("cqg.rtd", ,"ContractData",C43, "LastTrade",, "T")</f>
        <v/>
      </c>
      <c r="G43" s="12" t="str">
        <f>RTD("cqg.rtd", ,"ContractData",C43, "NetLastTrade",, "T")</f>
        <v/>
      </c>
      <c r="H43" s="12" t="str">
        <f>RTD("cqg.rtd", ,"ContractData",C43, "Bid",, "T")</f>
        <v/>
      </c>
      <c r="I43" s="12" t="str">
        <f>RTD("cqg.rtd", ,"ContractData",C43, "Ask",, "T")</f>
        <v/>
      </c>
      <c r="J43" s="12" t="str">
        <f>IF(RTD("cqg.rtd", ,"ContractData",C43, "T_Settlement",, "T")="",RTD("cqg.rtd", ,"ContractData",C43, "LastTrade",, "T"),RTD("cqg.rtd", ,"ContractData",C43, "T_Settlement",, "T"))</f>
        <v/>
      </c>
      <c r="K43" s="12">
        <f>RTD("cqg.rtd", ,"ContractData",C43, "Y_Settlement",, "T")</f>
        <v>2.4</v>
      </c>
      <c r="L43" s="12" t="str">
        <f t="shared" si="4"/>
        <v/>
      </c>
      <c r="N43" s="1" t="str">
        <f t="shared" si="0"/>
        <v>29</v>
      </c>
      <c r="O43" s="1" t="str">
        <f t="shared" si="1"/>
        <v>HOEU29</v>
      </c>
      <c r="P43" s="12" t="str">
        <f t="shared" si="5"/>
        <v/>
      </c>
      <c r="Q43" s="3"/>
    </row>
    <row r="44" spans="1:20" x14ac:dyDescent="0.3">
      <c r="A44">
        <f t="shared" si="6"/>
        <v>42</v>
      </c>
      <c r="B44" t="str">
        <f t="shared" si="2"/>
        <v>HOE?42</v>
      </c>
      <c r="C44" t="str">
        <f>RTD("cqg.rtd", ,"ContractData",B44, "Symbol",, "T")</f>
        <v>HOEV29</v>
      </c>
      <c r="D44" t="str">
        <f t="shared" si="3"/>
        <v>29</v>
      </c>
      <c r="E44" t="str">
        <f>RTD("cqg.rtd", ,"ContractData",B44, "ContractMonth",, "T")</f>
        <v>OCT</v>
      </c>
      <c r="F44" s="12" t="str">
        <f>RTD("cqg.rtd", ,"ContractData",C44, "LastTrade",, "T")</f>
        <v/>
      </c>
      <c r="G44" s="12" t="str">
        <f>RTD("cqg.rtd", ,"ContractData",C44, "NetLastTrade",, "T")</f>
        <v/>
      </c>
      <c r="H44" s="12" t="str">
        <f>RTD("cqg.rtd", ,"ContractData",C44, "Bid",, "T")</f>
        <v/>
      </c>
      <c r="I44" s="12" t="str">
        <f>RTD("cqg.rtd", ,"ContractData",C44, "Ask",, "T")</f>
        <v/>
      </c>
      <c r="J44" s="12" t="str">
        <f>IF(RTD("cqg.rtd", ,"ContractData",C44, "T_Settlement",, "T")="",RTD("cqg.rtd", ,"ContractData",C44, "LastTrade",, "T"),RTD("cqg.rtd", ,"ContractData",C44, "T_Settlement",, "T"))</f>
        <v/>
      </c>
      <c r="K44" s="12">
        <f>RTD("cqg.rtd", ,"ContractData",C44, "Y_Settlement",, "T")</f>
        <v>2.4006000000000003</v>
      </c>
      <c r="L44" s="12" t="str">
        <f t="shared" si="4"/>
        <v/>
      </c>
      <c r="N44" s="1" t="str">
        <f t="shared" si="0"/>
        <v>29</v>
      </c>
      <c r="O44" s="1" t="str">
        <f t="shared" si="1"/>
        <v>HOEV29</v>
      </c>
      <c r="P44" s="12" t="str">
        <f t="shared" si="5"/>
        <v/>
      </c>
      <c r="Q44" s="3"/>
    </row>
    <row r="45" spans="1:20" x14ac:dyDescent="0.3">
      <c r="A45">
        <f t="shared" si="6"/>
        <v>43</v>
      </c>
      <c r="B45" t="str">
        <f t="shared" si="2"/>
        <v>HOE?43</v>
      </c>
      <c r="C45" t="str">
        <f>RTD("cqg.rtd", ,"ContractData",B45, "Symbol",, "T")</f>
        <v>HOEX29</v>
      </c>
      <c r="D45" t="str">
        <f t="shared" si="3"/>
        <v>29</v>
      </c>
      <c r="E45" t="str">
        <f>RTD("cqg.rtd", ,"ContractData",B45, "ContractMonth",, "T")</f>
        <v>NOV</v>
      </c>
      <c r="F45" s="12" t="str">
        <f>RTD("cqg.rtd", ,"ContractData",C45, "LastTrade",, "T")</f>
        <v/>
      </c>
      <c r="G45" s="12" t="str">
        <f>RTD("cqg.rtd", ,"ContractData",C45, "NetLastTrade",, "T")</f>
        <v/>
      </c>
      <c r="H45" s="12" t="str">
        <f>RTD("cqg.rtd", ,"ContractData",C45, "Bid",, "T")</f>
        <v/>
      </c>
      <c r="I45" s="12" t="str">
        <f>RTD("cqg.rtd", ,"ContractData",C45, "Ask",, "T")</f>
        <v/>
      </c>
      <c r="J45" s="12" t="str">
        <f>IF(RTD("cqg.rtd", ,"ContractData",C45, "T_Settlement",, "T")="",RTD("cqg.rtd", ,"ContractData",C45, "LastTrade",, "T"),RTD("cqg.rtd", ,"ContractData",C45, "T_Settlement",, "T"))</f>
        <v/>
      </c>
      <c r="K45" s="12">
        <f>RTD("cqg.rtd", ,"ContractData",C45, "Y_Settlement",, "T")</f>
        <v>2.3973</v>
      </c>
      <c r="L45" s="12" t="str">
        <f t="shared" si="4"/>
        <v/>
      </c>
      <c r="N45" s="1" t="str">
        <f t="shared" si="0"/>
        <v>29</v>
      </c>
      <c r="O45" s="1" t="str">
        <f t="shared" si="1"/>
        <v>HOEX29</v>
      </c>
      <c r="P45" s="12" t="str">
        <f t="shared" si="5"/>
        <v/>
      </c>
      <c r="Q45" s="3"/>
    </row>
    <row r="46" spans="1:20" x14ac:dyDescent="0.3">
      <c r="A46">
        <f t="shared" si="6"/>
        <v>44</v>
      </c>
      <c r="B46" t="str">
        <f t="shared" si="2"/>
        <v>HOE?44</v>
      </c>
      <c r="C46" t="str">
        <f>RTD("cqg.rtd", ,"ContractData",B46, "Symbol",, "T")</f>
        <v>HOEZ29</v>
      </c>
      <c r="D46" t="str">
        <f t="shared" si="3"/>
        <v>29</v>
      </c>
      <c r="E46" t="str">
        <f>RTD("cqg.rtd", ,"ContractData",B46, "ContractMonth",, "T")</f>
        <v>DEC</v>
      </c>
      <c r="F46" s="12" t="str">
        <f>RTD("cqg.rtd", ,"ContractData",C46, "LastTrade",, "T")</f>
        <v/>
      </c>
      <c r="G46" s="12" t="str">
        <f>RTD("cqg.rtd", ,"ContractData",C46, "NetLastTrade",, "T")</f>
        <v/>
      </c>
      <c r="H46" s="12" t="str">
        <f>RTD("cqg.rtd", ,"ContractData",C46, "Bid",, "T")</f>
        <v/>
      </c>
      <c r="I46" s="12" t="str">
        <f>RTD("cqg.rtd", ,"ContractData",C46, "Ask",, "T")</f>
        <v/>
      </c>
      <c r="J46" s="12" t="str">
        <f>IF(RTD("cqg.rtd", ,"ContractData",C46, "T_Settlement",, "T")="",RTD("cqg.rtd", ,"ContractData",C46, "LastTrade",, "T"),RTD("cqg.rtd", ,"ContractData",C46, "T_Settlement",, "T"))</f>
        <v/>
      </c>
      <c r="K46" s="12">
        <f>RTD("cqg.rtd", ,"ContractData",C46, "Y_Settlement",, "T")</f>
        <v>2.3879000000000001</v>
      </c>
      <c r="L46" s="12" t="str">
        <f t="shared" si="4"/>
        <v/>
      </c>
      <c r="N46" s="1" t="str">
        <f t="shared" si="0"/>
        <v>29</v>
      </c>
      <c r="O46" s="1" t="str">
        <f t="shared" si="1"/>
        <v>HOEZ29</v>
      </c>
      <c r="P46" s="12" t="str">
        <f t="shared" si="5"/>
        <v/>
      </c>
      <c r="Q46" s="3"/>
    </row>
    <row r="47" spans="1:20" x14ac:dyDescent="0.3">
      <c r="A47">
        <f t="shared" si="6"/>
        <v>45</v>
      </c>
      <c r="B47" t="str">
        <f t="shared" si="2"/>
        <v>HOE?45</v>
      </c>
      <c r="C47" t="str">
        <f>RTD("cqg.rtd", ,"ContractData",B47, "Symbol",, "T")</f>
        <v>HOEF30</v>
      </c>
      <c r="D47" t="str">
        <f t="shared" si="3"/>
        <v>30</v>
      </c>
      <c r="E47" t="str">
        <f>RTD("cqg.rtd", ,"ContractData",B47, "ContractMonth",, "T")</f>
        <v>JAN</v>
      </c>
      <c r="F47" s="12" t="str">
        <f>RTD("cqg.rtd", ,"ContractData",C47, "LastTrade",, "T")</f>
        <v/>
      </c>
      <c r="G47" s="12" t="str">
        <f>RTD("cqg.rtd", ,"ContractData",C47, "NetLastTrade",, "T")</f>
        <v/>
      </c>
      <c r="H47" s="12" t="str">
        <f>RTD("cqg.rtd", ,"ContractData",C47, "Bid",, "T")</f>
        <v/>
      </c>
      <c r="I47" s="12" t="str">
        <f>RTD("cqg.rtd", ,"ContractData",C47, "Ask",, "T")</f>
        <v/>
      </c>
      <c r="J47" s="12" t="str">
        <f>IF(RTD("cqg.rtd", ,"ContractData",C47, "T_Settlement",, "T")="",RTD("cqg.rtd", ,"ContractData",C47, "LastTrade",, "T"),RTD("cqg.rtd", ,"ContractData",C47, "T_Settlement",, "T"))</f>
        <v/>
      </c>
      <c r="K47" s="12">
        <f>RTD("cqg.rtd", ,"ContractData",C47, "Y_Settlement",, "T")</f>
        <v>2.3948</v>
      </c>
      <c r="L47" s="12" t="str">
        <f t="shared" si="4"/>
        <v/>
      </c>
      <c r="N47" s="1" t="str">
        <f t="shared" si="0"/>
        <v>30</v>
      </c>
      <c r="O47" s="1" t="str">
        <f t="shared" si="1"/>
        <v>HOEF30</v>
      </c>
      <c r="P47" s="12" t="str">
        <f t="shared" si="5"/>
        <v/>
      </c>
      <c r="Q47" s="3"/>
    </row>
    <row r="48" spans="1:20" x14ac:dyDescent="0.3">
      <c r="A48">
        <f t="shared" si="6"/>
        <v>46</v>
      </c>
      <c r="N48" s="1"/>
      <c r="O48" s="1"/>
      <c r="Q48" s="3"/>
    </row>
    <row r="49" spans="1:17" x14ac:dyDescent="0.3">
      <c r="A49">
        <f t="shared" si="6"/>
        <v>47</v>
      </c>
      <c r="N49" s="1"/>
      <c r="O49" s="1"/>
      <c r="Q49" s="3"/>
    </row>
    <row r="50" spans="1:17" x14ac:dyDescent="0.3">
      <c r="A50">
        <f t="shared" si="6"/>
        <v>48</v>
      </c>
      <c r="N50" s="1"/>
      <c r="O50" s="1"/>
      <c r="Q50" s="3"/>
    </row>
    <row r="51" spans="1:17" x14ac:dyDescent="0.3">
      <c r="A51">
        <f t="shared" si="6"/>
        <v>49</v>
      </c>
      <c r="N51" s="1"/>
      <c r="O51" s="1"/>
      <c r="Q51" s="3"/>
    </row>
    <row r="52" spans="1:17" x14ac:dyDescent="0.3">
      <c r="A52">
        <f t="shared" si="6"/>
        <v>50</v>
      </c>
      <c r="N52" s="1"/>
      <c r="O52" s="1"/>
      <c r="Q52" s="3"/>
    </row>
    <row r="53" spans="1:17" x14ac:dyDescent="0.3">
      <c r="A53">
        <f t="shared" si="6"/>
        <v>51</v>
      </c>
      <c r="N53" s="1"/>
      <c r="O53" s="1"/>
      <c r="Q53" s="3"/>
    </row>
    <row r="54" spans="1:17" x14ac:dyDescent="0.3">
      <c r="A54">
        <f t="shared" si="6"/>
        <v>52</v>
      </c>
      <c r="N54" s="1"/>
      <c r="O54" s="1"/>
      <c r="Q54" s="3"/>
    </row>
    <row r="55" spans="1:17" x14ac:dyDescent="0.3">
      <c r="A55">
        <f t="shared" si="6"/>
        <v>53</v>
      </c>
      <c r="N55" s="1"/>
      <c r="O55" s="1"/>
      <c r="Q55" s="3"/>
    </row>
    <row r="56" spans="1:17" x14ac:dyDescent="0.3">
      <c r="A56">
        <f t="shared" si="6"/>
        <v>54</v>
      </c>
      <c r="N56" s="1"/>
      <c r="O56" s="1"/>
      <c r="Q56" s="3"/>
    </row>
    <row r="57" spans="1:17" x14ac:dyDescent="0.3">
      <c r="A57">
        <f t="shared" si="6"/>
        <v>55</v>
      </c>
      <c r="N57" s="1"/>
      <c r="O57" s="1"/>
      <c r="Q57" s="3"/>
    </row>
    <row r="58" spans="1:17" x14ac:dyDescent="0.3">
      <c r="A58">
        <f t="shared" si="6"/>
        <v>56</v>
      </c>
      <c r="N58" s="1"/>
      <c r="O58" s="1"/>
      <c r="Q58" s="3"/>
    </row>
    <row r="59" spans="1:17" x14ac:dyDescent="0.3">
      <c r="A59">
        <f t="shared" si="6"/>
        <v>57</v>
      </c>
      <c r="N59" s="1"/>
      <c r="O59" s="1"/>
      <c r="Q59" s="3"/>
    </row>
    <row r="60" spans="1:17" x14ac:dyDescent="0.3">
      <c r="A60">
        <f t="shared" si="6"/>
        <v>58</v>
      </c>
      <c r="N60" s="1"/>
      <c r="O60" s="1"/>
      <c r="Q60" s="3"/>
    </row>
    <row r="61" spans="1:17" x14ac:dyDescent="0.3">
      <c r="A61">
        <f t="shared" si="6"/>
        <v>59</v>
      </c>
      <c r="N61" s="1"/>
      <c r="O61" s="1"/>
      <c r="Q61" s="3"/>
    </row>
    <row r="62" spans="1:17" x14ac:dyDescent="0.3">
      <c r="A62">
        <f t="shared" si="6"/>
        <v>60</v>
      </c>
      <c r="N62" s="1"/>
      <c r="O62" s="1"/>
      <c r="Q62" s="3"/>
    </row>
    <row r="63" spans="1:17" x14ac:dyDescent="0.3">
      <c r="A63">
        <f t="shared" si="6"/>
        <v>61</v>
      </c>
      <c r="N63" s="1"/>
      <c r="O63" s="1"/>
      <c r="Q63" s="3"/>
    </row>
    <row r="64" spans="1:17" x14ac:dyDescent="0.3">
      <c r="A64">
        <f t="shared" si="6"/>
        <v>62</v>
      </c>
      <c r="N64" s="1"/>
      <c r="O64" s="1"/>
      <c r="Q64" s="3"/>
    </row>
    <row r="65" spans="1:17" x14ac:dyDescent="0.3">
      <c r="A65">
        <f t="shared" si="6"/>
        <v>63</v>
      </c>
      <c r="N65" s="1"/>
      <c r="O65" s="1"/>
      <c r="Q65" s="3"/>
    </row>
    <row r="66" spans="1:17" x14ac:dyDescent="0.3">
      <c r="A66">
        <f t="shared" si="6"/>
        <v>64</v>
      </c>
      <c r="N66" s="1"/>
      <c r="O66" s="1"/>
      <c r="Q66" s="3"/>
    </row>
    <row r="67" spans="1:17" x14ac:dyDescent="0.3">
      <c r="A67">
        <f t="shared" si="6"/>
        <v>65</v>
      </c>
      <c r="N67" s="1"/>
      <c r="O67" s="1"/>
      <c r="Q67" s="3"/>
    </row>
    <row r="68" spans="1:17" x14ac:dyDescent="0.3">
      <c r="A68">
        <f t="shared" si="6"/>
        <v>66</v>
      </c>
      <c r="N68" s="1"/>
      <c r="O68" s="1"/>
      <c r="Q68" s="3"/>
    </row>
    <row r="69" spans="1:17" x14ac:dyDescent="0.3">
      <c r="A69">
        <f t="shared" ref="A69:A132" si="7">A68+1</f>
        <v>67</v>
      </c>
      <c r="N69" s="1"/>
      <c r="O69" s="1"/>
      <c r="Q69" s="3"/>
    </row>
    <row r="70" spans="1:17" x14ac:dyDescent="0.3">
      <c r="A70">
        <f t="shared" si="7"/>
        <v>68</v>
      </c>
      <c r="N70" s="1"/>
      <c r="O70" s="1"/>
      <c r="Q70" s="3"/>
    </row>
    <row r="71" spans="1:17" x14ac:dyDescent="0.3">
      <c r="A71">
        <f t="shared" si="7"/>
        <v>69</v>
      </c>
      <c r="N71" s="1"/>
      <c r="O71" s="1"/>
      <c r="Q71" s="3"/>
    </row>
    <row r="72" spans="1:17" x14ac:dyDescent="0.3">
      <c r="A72">
        <f t="shared" si="7"/>
        <v>70</v>
      </c>
      <c r="N72" s="1"/>
      <c r="O72" s="1"/>
      <c r="Q72" s="3"/>
    </row>
    <row r="73" spans="1:17" x14ac:dyDescent="0.3">
      <c r="A73">
        <f t="shared" si="7"/>
        <v>71</v>
      </c>
      <c r="N73" s="1"/>
      <c r="O73" s="1"/>
      <c r="Q73" s="3"/>
    </row>
    <row r="74" spans="1:17" x14ac:dyDescent="0.3">
      <c r="A74">
        <f t="shared" si="7"/>
        <v>72</v>
      </c>
      <c r="N74" s="1"/>
      <c r="O74" s="1"/>
      <c r="Q74" s="3"/>
    </row>
    <row r="75" spans="1:17" x14ac:dyDescent="0.3">
      <c r="A75">
        <f t="shared" si="7"/>
        <v>73</v>
      </c>
      <c r="N75" s="1"/>
      <c r="O75" s="1"/>
      <c r="Q75" s="3"/>
    </row>
    <row r="76" spans="1:17" x14ac:dyDescent="0.3">
      <c r="A76">
        <f t="shared" si="7"/>
        <v>74</v>
      </c>
      <c r="N76" s="1"/>
      <c r="O76" s="1"/>
      <c r="Q76" s="3"/>
    </row>
    <row r="77" spans="1:17" x14ac:dyDescent="0.3">
      <c r="A77">
        <f t="shared" si="7"/>
        <v>75</v>
      </c>
      <c r="N77" s="1"/>
      <c r="O77" s="1"/>
      <c r="Q77" s="3"/>
    </row>
    <row r="78" spans="1:17" x14ac:dyDescent="0.3">
      <c r="A78">
        <f t="shared" si="7"/>
        <v>76</v>
      </c>
      <c r="N78" s="1"/>
      <c r="O78" s="1"/>
      <c r="Q78" s="3"/>
    </row>
    <row r="79" spans="1:17" x14ac:dyDescent="0.3">
      <c r="A79">
        <f t="shared" si="7"/>
        <v>77</v>
      </c>
      <c r="N79" s="1"/>
      <c r="O79" s="1"/>
      <c r="Q79" s="3"/>
    </row>
    <row r="80" spans="1:17" x14ac:dyDescent="0.3">
      <c r="A80">
        <f t="shared" si="7"/>
        <v>78</v>
      </c>
      <c r="N80" s="1"/>
      <c r="O80" s="1"/>
      <c r="Q80" s="3"/>
    </row>
    <row r="81" spans="1:17" x14ac:dyDescent="0.3">
      <c r="A81">
        <f t="shared" si="7"/>
        <v>79</v>
      </c>
      <c r="N81" s="1"/>
      <c r="O81" s="1"/>
      <c r="Q81" s="3"/>
    </row>
    <row r="82" spans="1:17" x14ac:dyDescent="0.3">
      <c r="A82">
        <f t="shared" si="7"/>
        <v>80</v>
      </c>
      <c r="N82" s="1"/>
      <c r="O82" s="1"/>
      <c r="Q82" s="3"/>
    </row>
    <row r="83" spans="1:17" x14ac:dyDescent="0.3">
      <c r="A83">
        <f t="shared" si="7"/>
        <v>81</v>
      </c>
      <c r="N83" s="1"/>
      <c r="O83" s="1"/>
      <c r="Q83" s="3"/>
    </row>
    <row r="84" spans="1:17" x14ac:dyDescent="0.3">
      <c r="A84">
        <f t="shared" si="7"/>
        <v>82</v>
      </c>
      <c r="N84" s="1"/>
      <c r="O84" s="1"/>
      <c r="Q84" s="3"/>
    </row>
    <row r="85" spans="1:17" x14ac:dyDescent="0.3">
      <c r="A85">
        <f t="shared" si="7"/>
        <v>83</v>
      </c>
      <c r="N85" s="1"/>
      <c r="O85" s="1"/>
      <c r="Q85" s="3"/>
    </row>
    <row r="86" spans="1:17" x14ac:dyDescent="0.3">
      <c r="A86">
        <f t="shared" si="7"/>
        <v>84</v>
      </c>
      <c r="N86" s="1"/>
      <c r="O86" s="1"/>
      <c r="Q86" s="3"/>
    </row>
    <row r="87" spans="1:17" x14ac:dyDescent="0.3">
      <c r="A87">
        <f t="shared" si="7"/>
        <v>85</v>
      </c>
      <c r="N87" s="1"/>
      <c r="O87" s="1"/>
      <c r="Q87" s="3"/>
    </row>
    <row r="88" spans="1:17" x14ac:dyDescent="0.3">
      <c r="A88">
        <f t="shared" si="7"/>
        <v>86</v>
      </c>
      <c r="N88" s="1"/>
      <c r="O88" s="1"/>
      <c r="Q88" s="3"/>
    </row>
    <row r="89" spans="1:17" x14ac:dyDescent="0.3">
      <c r="A89">
        <f t="shared" si="7"/>
        <v>87</v>
      </c>
      <c r="N89" s="1"/>
      <c r="O89" s="1"/>
      <c r="Q89" s="3"/>
    </row>
    <row r="90" spans="1:17" x14ac:dyDescent="0.3">
      <c r="A90">
        <f t="shared" si="7"/>
        <v>88</v>
      </c>
      <c r="N90" s="1"/>
      <c r="O90" s="1"/>
      <c r="Q90" s="3"/>
    </row>
    <row r="91" spans="1:17" x14ac:dyDescent="0.3">
      <c r="A91">
        <f t="shared" si="7"/>
        <v>89</v>
      </c>
      <c r="N91" s="1"/>
      <c r="O91" s="1"/>
      <c r="Q91" s="3"/>
    </row>
    <row r="92" spans="1:17" x14ac:dyDescent="0.3">
      <c r="A92">
        <f t="shared" si="7"/>
        <v>90</v>
      </c>
      <c r="N92" s="1"/>
      <c r="O92" s="1"/>
      <c r="Q92" s="3"/>
    </row>
    <row r="93" spans="1:17" x14ac:dyDescent="0.3">
      <c r="A93">
        <f t="shared" si="7"/>
        <v>91</v>
      </c>
      <c r="N93" s="1"/>
      <c r="O93" s="1"/>
      <c r="Q93" s="3"/>
    </row>
    <row r="94" spans="1:17" x14ac:dyDescent="0.3">
      <c r="A94">
        <f t="shared" si="7"/>
        <v>92</v>
      </c>
      <c r="N94" s="1"/>
      <c r="O94" s="1"/>
      <c r="Q94" s="3"/>
    </row>
    <row r="95" spans="1:17" x14ac:dyDescent="0.3">
      <c r="A95">
        <f t="shared" si="7"/>
        <v>93</v>
      </c>
      <c r="N95" s="1"/>
      <c r="O95" s="1"/>
      <c r="Q95" s="3"/>
    </row>
    <row r="96" spans="1:17" x14ac:dyDescent="0.3">
      <c r="A96">
        <f t="shared" si="7"/>
        <v>94</v>
      </c>
      <c r="N96" s="1"/>
      <c r="O96" s="1"/>
      <c r="Q96" s="3"/>
    </row>
    <row r="97" spans="1:17" x14ac:dyDescent="0.3">
      <c r="A97">
        <f t="shared" si="7"/>
        <v>95</v>
      </c>
      <c r="N97" s="1"/>
      <c r="O97" s="1"/>
      <c r="Q97" s="3"/>
    </row>
    <row r="98" spans="1:17" x14ac:dyDescent="0.3">
      <c r="A98">
        <f t="shared" si="7"/>
        <v>96</v>
      </c>
      <c r="N98" s="1"/>
      <c r="O98" s="1"/>
      <c r="Q98" s="3"/>
    </row>
    <row r="99" spans="1:17" x14ac:dyDescent="0.3">
      <c r="A99">
        <f t="shared" si="7"/>
        <v>97</v>
      </c>
      <c r="N99" s="1"/>
      <c r="O99" s="1"/>
      <c r="Q99" s="3"/>
    </row>
    <row r="100" spans="1:17" x14ac:dyDescent="0.3">
      <c r="A100">
        <f t="shared" si="7"/>
        <v>98</v>
      </c>
      <c r="N100" s="1"/>
      <c r="O100" s="1"/>
      <c r="Q100" s="3"/>
    </row>
    <row r="101" spans="1:17" x14ac:dyDescent="0.3">
      <c r="A101">
        <f t="shared" si="7"/>
        <v>99</v>
      </c>
      <c r="N101" s="1"/>
      <c r="O101" s="1"/>
      <c r="Q101" s="3"/>
    </row>
    <row r="102" spans="1:17" x14ac:dyDescent="0.3">
      <c r="A102">
        <f t="shared" si="7"/>
        <v>100</v>
      </c>
      <c r="N102" s="1"/>
      <c r="O102" s="1"/>
      <c r="Q102" s="3"/>
    </row>
    <row r="103" spans="1:17" x14ac:dyDescent="0.3">
      <c r="A103">
        <f t="shared" si="7"/>
        <v>101</v>
      </c>
      <c r="N103" s="1"/>
      <c r="O103" s="1"/>
      <c r="Q103" s="3"/>
    </row>
    <row r="104" spans="1:17" x14ac:dyDescent="0.3">
      <c r="A104">
        <f t="shared" si="7"/>
        <v>102</v>
      </c>
      <c r="N104" s="1"/>
      <c r="O104" s="1"/>
      <c r="Q104" s="3"/>
    </row>
    <row r="105" spans="1:17" x14ac:dyDescent="0.3">
      <c r="A105">
        <f t="shared" si="7"/>
        <v>103</v>
      </c>
      <c r="N105" s="1"/>
      <c r="O105" s="1"/>
      <c r="Q105" s="3"/>
    </row>
    <row r="106" spans="1:17" x14ac:dyDescent="0.3">
      <c r="A106">
        <f t="shared" si="7"/>
        <v>104</v>
      </c>
      <c r="N106" s="1"/>
      <c r="O106" s="1"/>
      <c r="Q106" s="3"/>
    </row>
    <row r="107" spans="1:17" x14ac:dyDescent="0.3">
      <c r="A107">
        <f t="shared" si="7"/>
        <v>105</v>
      </c>
      <c r="N107" s="1"/>
      <c r="O107" s="1"/>
      <c r="Q107" s="3"/>
    </row>
    <row r="108" spans="1:17" x14ac:dyDescent="0.3">
      <c r="A108">
        <f t="shared" si="7"/>
        <v>106</v>
      </c>
      <c r="N108" s="1"/>
      <c r="O108" s="1"/>
      <c r="Q108" s="3"/>
    </row>
    <row r="109" spans="1:17" x14ac:dyDescent="0.3">
      <c r="A109">
        <f t="shared" si="7"/>
        <v>107</v>
      </c>
      <c r="N109" s="1"/>
      <c r="O109" s="1"/>
      <c r="Q109" s="3"/>
    </row>
    <row r="110" spans="1:17" x14ac:dyDescent="0.3">
      <c r="A110">
        <f t="shared" si="7"/>
        <v>108</v>
      </c>
      <c r="N110" s="1"/>
      <c r="O110" s="1"/>
      <c r="Q110" s="3"/>
    </row>
    <row r="111" spans="1:17" x14ac:dyDescent="0.3">
      <c r="A111">
        <f t="shared" si="7"/>
        <v>109</v>
      </c>
      <c r="N111" s="1"/>
      <c r="O111" s="1"/>
      <c r="Q111" s="3"/>
    </row>
    <row r="112" spans="1:17" x14ac:dyDescent="0.3">
      <c r="A112">
        <f t="shared" si="7"/>
        <v>110</v>
      </c>
      <c r="N112" s="1"/>
      <c r="O112" s="1"/>
      <c r="Q112" s="3"/>
    </row>
    <row r="113" spans="1:17" x14ac:dyDescent="0.3">
      <c r="A113">
        <f t="shared" si="7"/>
        <v>111</v>
      </c>
      <c r="N113" s="1"/>
      <c r="O113" s="1"/>
      <c r="Q113" s="3"/>
    </row>
    <row r="114" spans="1:17" x14ac:dyDescent="0.3">
      <c r="A114">
        <f t="shared" si="7"/>
        <v>112</v>
      </c>
      <c r="N114" s="1"/>
      <c r="O114" s="1"/>
      <c r="Q114" s="3"/>
    </row>
    <row r="115" spans="1:17" x14ac:dyDescent="0.3">
      <c r="A115">
        <f t="shared" si="7"/>
        <v>113</v>
      </c>
      <c r="N115" s="1"/>
      <c r="O115" s="1"/>
      <c r="Q115" s="3"/>
    </row>
    <row r="116" spans="1:17" x14ac:dyDescent="0.3">
      <c r="A116">
        <f t="shared" si="7"/>
        <v>114</v>
      </c>
      <c r="N116" s="1"/>
      <c r="O116" s="1"/>
      <c r="Q116" s="3"/>
    </row>
    <row r="117" spans="1:17" x14ac:dyDescent="0.3">
      <c r="A117">
        <f t="shared" si="7"/>
        <v>115</v>
      </c>
      <c r="N117" s="1"/>
      <c r="O117" s="1"/>
      <c r="Q117" s="3"/>
    </row>
    <row r="118" spans="1:17" x14ac:dyDescent="0.3">
      <c r="A118">
        <f t="shared" si="7"/>
        <v>116</v>
      </c>
      <c r="N118" s="1"/>
      <c r="O118" s="1"/>
      <c r="Q118" s="3"/>
    </row>
    <row r="119" spans="1:17" x14ac:dyDescent="0.3">
      <c r="A119">
        <f t="shared" si="7"/>
        <v>117</v>
      </c>
      <c r="N119" s="1"/>
      <c r="O119" s="1"/>
      <c r="Q119" s="3"/>
    </row>
    <row r="120" spans="1:17" x14ac:dyDescent="0.3">
      <c r="A120">
        <f t="shared" si="7"/>
        <v>118</v>
      </c>
      <c r="N120" s="1"/>
      <c r="O120" s="1"/>
      <c r="Q120" s="3"/>
    </row>
    <row r="121" spans="1:17" x14ac:dyDescent="0.3">
      <c r="A121">
        <f t="shared" si="7"/>
        <v>119</v>
      </c>
      <c r="N121" s="1"/>
      <c r="O121" s="1"/>
      <c r="Q121" s="3"/>
    </row>
    <row r="122" spans="1:17" x14ac:dyDescent="0.3">
      <c r="A122">
        <f t="shared" si="7"/>
        <v>120</v>
      </c>
      <c r="N122" s="1"/>
      <c r="O122" s="1"/>
      <c r="Q122" s="3"/>
    </row>
    <row r="123" spans="1:17" x14ac:dyDescent="0.3">
      <c r="A123">
        <f t="shared" si="7"/>
        <v>121</v>
      </c>
      <c r="N123" s="1"/>
      <c r="O123" s="1"/>
      <c r="Q123" s="3"/>
    </row>
    <row r="124" spans="1:17" x14ac:dyDescent="0.3">
      <c r="A124">
        <f t="shared" si="7"/>
        <v>122</v>
      </c>
      <c r="N124" s="1"/>
      <c r="O124" s="1"/>
      <c r="Q124" s="3"/>
    </row>
    <row r="125" spans="1:17" x14ac:dyDescent="0.3">
      <c r="A125">
        <f t="shared" si="7"/>
        <v>123</v>
      </c>
      <c r="N125" s="1"/>
      <c r="O125" s="1"/>
      <c r="Q125" s="3"/>
    </row>
    <row r="126" spans="1:17" x14ac:dyDescent="0.3">
      <c r="A126">
        <f t="shared" si="7"/>
        <v>124</v>
      </c>
      <c r="N126" s="1"/>
      <c r="O126" s="1"/>
      <c r="Q126" s="3"/>
    </row>
    <row r="127" spans="1:17" x14ac:dyDescent="0.3">
      <c r="A127">
        <f t="shared" si="7"/>
        <v>125</v>
      </c>
      <c r="N127" s="1"/>
      <c r="O127" s="1"/>
      <c r="Q127" s="3"/>
    </row>
    <row r="128" spans="1:17" x14ac:dyDescent="0.3">
      <c r="A128">
        <f t="shared" si="7"/>
        <v>126</v>
      </c>
      <c r="N128" s="1"/>
      <c r="O128" s="1"/>
      <c r="Q128" s="3"/>
    </row>
    <row r="129" spans="1:17" x14ac:dyDescent="0.3">
      <c r="A129">
        <f t="shared" si="7"/>
        <v>127</v>
      </c>
      <c r="N129" s="1"/>
      <c r="O129" s="1"/>
      <c r="Q129" s="3"/>
    </row>
    <row r="130" spans="1:17" x14ac:dyDescent="0.3">
      <c r="A130">
        <f t="shared" si="7"/>
        <v>128</v>
      </c>
      <c r="N130" s="1"/>
      <c r="O130" s="1"/>
      <c r="Q130" s="3"/>
    </row>
    <row r="131" spans="1:17" x14ac:dyDescent="0.3">
      <c r="A131">
        <f t="shared" si="7"/>
        <v>129</v>
      </c>
      <c r="N131" s="1"/>
      <c r="O131" s="1"/>
      <c r="Q131" s="3"/>
    </row>
    <row r="132" spans="1:17" x14ac:dyDescent="0.3">
      <c r="A132">
        <f t="shared" si="7"/>
        <v>130</v>
      </c>
      <c r="N132" s="1"/>
      <c r="O132" s="1"/>
      <c r="Q132" s="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5041-0CEE-4BD6-ABDA-602E0B20E36E}">
  <dimension ref="A1:AB132"/>
  <sheetViews>
    <sheetView workbookViewId="0"/>
  </sheetViews>
  <sheetFormatPr defaultRowHeight="16.5" x14ac:dyDescent="0.3"/>
  <cols>
    <col min="1" max="1" width="5" customWidth="1"/>
    <col min="4" max="4" width="5.125" customWidth="1"/>
    <col min="6" max="12" width="9" style="12"/>
    <col min="13" max="13" width="2.625" customWidth="1"/>
    <col min="14" max="14" width="5.125" customWidth="1"/>
    <col min="16" max="16" width="7.875" style="12" customWidth="1"/>
    <col min="17" max="17" width="14.75" style="2" bestFit="1" customWidth="1"/>
    <col min="18" max="18" width="13.75" style="2" bestFit="1" customWidth="1"/>
    <col min="19" max="19" width="4.875" style="2" bestFit="1" customWidth="1"/>
    <col min="20" max="20" width="8.75" style="13" customWidth="1"/>
    <col min="21" max="21" width="7.25" style="2" bestFit="1" customWidth="1"/>
    <col min="22" max="22" width="4.875" style="2" customWidth="1"/>
    <col min="23" max="23" width="4.875" style="2" bestFit="1" customWidth="1"/>
    <col min="24" max="24" width="7" style="13" bestFit="1" customWidth="1"/>
    <col min="25" max="25" width="7.375" style="2" bestFit="1" customWidth="1"/>
    <col min="27" max="28" width="9" style="1"/>
  </cols>
  <sheetData>
    <row r="1" spans="1:25" x14ac:dyDescent="0.3">
      <c r="J1" s="12" t="s">
        <v>17</v>
      </c>
    </row>
    <row r="2" spans="1:25" x14ac:dyDescent="0.3">
      <c r="D2" t="s">
        <v>0</v>
      </c>
      <c r="E2" t="s">
        <v>3</v>
      </c>
      <c r="F2" s="12" t="s">
        <v>4</v>
      </c>
      <c r="G2" s="12" t="s">
        <v>5</v>
      </c>
      <c r="H2" s="12" t="s">
        <v>8</v>
      </c>
      <c r="I2" s="12" t="s">
        <v>9</v>
      </c>
      <c r="J2" s="12" t="s">
        <v>6</v>
      </c>
      <c r="K2" s="12" t="s">
        <v>7</v>
      </c>
      <c r="L2" s="12" t="s">
        <v>2</v>
      </c>
      <c r="N2" t="s">
        <v>0</v>
      </c>
      <c r="O2" t="s">
        <v>1</v>
      </c>
      <c r="P2" s="12" t="s">
        <v>2</v>
      </c>
      <c r="S2" s="2" t="str" cm="1">
        <f t="array" ref="S2:T7">_xlfn.GROUPBY($N$2:$N$47,$P$2:$P$47,_xleta.MAX,3,0)</f>
        <v>Year</v>
      </c>
      <c r="T2" s="13" t="str">
        <v>NC</v>
      </c>
      <c r="U2" s="2" t="s">
        <v>1</v>
      </c>
      <c r="W2" s="2" t="str" cm="1">
        <f t="array" ref="W2:X7">_xlfn.GROUPBY($N$2:$N$47,$P$2:$P$47,_xleta.MIN,3,0)</f>
        <v>Year</v>
      </c>
      <c r="X2" s="13" t="str">
        <v>NC</v>
      </c>
      <c r="Y2" s="2" t="s">
        <v>1</v>
      </c>
    </row>
    <row r="3" spans="1:25" x14ac:dyDescent="0.3">
      <c r="A3">
        <v>1</v>
      </c>
      <c r="B3" t="str">
        <f>"RBE?"&amp;A3</f>
        <v>RBE?1</v>
      </c>
      <c r="C3" t="str">
        <f>RTD("cqg.rtd", ,"ContractData",B3, "Symbol",, "T")</f>
        <v>RBEK26</v>
      </c>
      <c r="D3" t="str">
        <f>RIGHT(C3,2)</f>
        <v>26</v>
      </c>
      <c r="E3" t="str">
        <f>RTD("cqg.rtd", ,"ContractData",B3, "ContractMonth",, "T")</f>
        <v>MAY</v>
      </c>
      <c r="F3" s="12">
        <f>RTD("cqg.rtd", ,"ContractData",C3, "LastTrade",, "T")</f>
        <v>3.1015000000000001</v>
      </c>
      <c r="G3" s="12">
        <f>RTD("cqg.rtd", ,"ContractData",C3, "NetLastTrade",, "T")</f>
        <v>9.6699999999999786E-2</v>
      </c>
      <c r="H3" s="12">
        <f>RTD("cqg.rtd", ,"ContractData",C3, "Bid",, "T")</f>
        <v>3.1004</v>
      </c>
      <c r="I3" s="12">
        <f>RTD("cqg.rtd", ,"ContractData",C3, "Ask",, "T")</f>
        <v>3.1018000000000003</v>
      </c>
      <c r="J3" s="12">
        <f>IF(RTD("cqg.rtd", ,"ContractData",C3, "T_Settlement",, "T")="",RTD("cqg.rtd", ,"ContractData",C3, "LastTrade",, "T"),RTD("cqg.rtd", ,"ContractData",C3, "T_Settlement",, "T"))</f>
        <v>3.1015000000000001</v>
      </c>
      <c r="K3" s="12">
        <f>RTD("cqg.rtd", ,"ContractData",C3, "Y_Settlement",, "T")</f>
        <v>3.0048000000000004</v>
      </c>
      <c r="L3" s="12">
        <f>IFERROR(J3-K3,"")</f>
        <v>9.6699999999999786E-2</v>
      </c>
      <c r="N3" s="1" t="str">
        <f t="shared" ref="N3:N47" si="0">D3</f>
        <v>26</v>
      </c>
      <c r="O3" s="1" t="str">
        <f t="shared" ref="O3:O47" si="1">C3</f>
        <v>RBEK26</v>
      </c>
      <c r="P3" s="12">
        <f>IFERROR(ROUND(L3,2),"")</f>
        <v>0.1</v>
      </c>
      <c r="Q3" s="3" t="str" cm="1">
        <f t="array" ref="Q3">_xlfn.IFS(E3="JAN","$O$3:$O$14",E3="FEB","$O$3:$O$13",E3="MAR","$O$3:$O$12",E3="APR","$O$3:$O$11",E3="MAY","$O$3:$O$10",E3="JUN","$O$3:$O$9",E3="JUL","$O$3:$O$8",E3="AUG","$O$3:$O$7",E3="SEP","$O$3:$O$6",E3="OCT","$O$3:$O$5",E3="NOV","$O$3:$O$4",E3="DEC","$O$3:$O$3")</f>
        <v>$O$3:$O$10</v>
      </c>
      <c r="R3" s="2" t="str" cm="1">
        <f t="array" ref="R3">_xlfn.IFS(E3="JAN","$P$3:$P$14",E3="FEB","$P$3:$P$13",E3="MAR","$P$3:$P$12",E3="APR","$P$3:$P$11",E3="MAY","$P$3:$P$10",E3="JUN","$P$3:$P$9",E3="JUL","$P$3:$P$8",E3="AUG","$P$3:$P$7",E3="SEP","$P$3:$P$6",E3="OCT","$P$3:$P$5",E3="NOV","$P$3:$P$4",E3="DEC","$P$3:$P$3")</f>
        <v>$P$3:$P$10</v>
      </c>
      <c r="S3" s="2" t="str">
        <v>26</v>
      </c>
      <c r="T3" s="13">
        <v>0.1</v>
      </c>
      <c r="U3" s="2" t="str" cm="1">
        <f t="array" aca="1" ref="U3" ca="1">IFERROR(_xlfn.XLOOKUP(T3,INDIRECT(R3),INDIRECT(Q3)),"")</f>
        <v>RBEK26</v>
      </c>
      <c r="W3" s="2" t="str">
        <v>26</v>
      </c>
      <c r="X3" s="13">
        <v>0.06</v>
      </c>
      <c r="Y3" s="2" t="str" cm="1">
        <f t="array" aca="1" ref="Y3" ca="1">IFERROR(_xlfn.XLOOKUP(X3,INDIRECT(R3),INDIRECT(Q3)),"")</f>
        <v>RBEV26</v>
      </c>
    </row>
    <row r="4" spans="1:25" x14ac:dyDescent="0.3">
      <c r="A4">
        <f>A3+1</f>
        <v>2</v>
      </c>
      <c r="B4" t="str">
        <f t="shared" ref="B4:B47" si="2">"RBE?"&amp;A4</f>
        <v>RBE?2</v>
      </c>
      <c r="C4" t="str">
        <f>RTD("cqg.rtd", ,"ContractData",B4, "Symbol",, "T")</f>
        <v>RBEM26</v>
      </c>
      <c r="D4" t="str">
        <f t="shared" ref="D4:D47" si="3">RIGHT(C4,2)</f>
        <v>26</v>
      </c>
      <c r="E4" t="str">
        <f>RTD("cqg.rtd", ,"ContractData",B4, "ContractMonth",, "T")</f>
        <v>JUN</v>
      </c>
      <c r="F4" s="12">
        <f>RTD("cqg.rtd", ,"ContractData",C4, "LastTrade",, "T")</f>
        <v>3.024</v>
      </c>
      <c r="G4" s="12">
        <f>RTD("cqg.rtd", ,"ContractData",C4, "NetLastTrade",, "T")</f>
        <v>9.4500000000000028E-2</v>
      </c>
      <c r="H4" s="12">
        <f>RTD("cqg.rtd", ,"ContractData",C4, "Bid",, "T")</f>
        <v>3.0229000000000004</v>
      </c>
      <c r="I4" s="12">
        <f>RTD("cqg.rtd", ,"ContractData",C4, "Ask",, "T")</f>
        <v>3.0238</v>
      </c>
      <c r="J4" s="12">
        <f>IF(RTD("cqg.rtd", ,"ContractData",C4, "T_Settlement",, "T")="",RTD("cqg.rtd", ,"ContractData",C4, "LastTrade",, "T"),RTD("cqg.rtd", ,"ContractData",C4, "T_Settlement",, "T"))</f>
        <v>3.024</v>
      </c>
      <c r="K4" s="12">
        <f>RTD("cqg.rtd", ,"ContractData",C4, "Y_Settlement",, "T")</f>
        <v>2.9295</v>
      </c>
      <c r="L4" s="12">
        <f t="shared" ref="L4:L47" si="4">IFERROR(J4-K4,"")</f>
        <v>9.4500000000000028E-2</v>
      </c>
      <c r="N4" s="1" t="str">
        <f t="shared" si="0"/>
        <v>26</v>
      </c>
      <c r="O4" s="1" t="str">
        <f t="shared" si="1"/>
        <v>RBEM26</v>
      </c>
      <c r="P4" s="12">
        <f t="shared" ref="P4:P47" si="5">IFERROR(ROUND(L4,2),"")</f>
        <v>0.09</v>
      </c>
      <c r="Q4" s="3" t="str">
        <f>"$O$"&amp;RIGHT(Q3,2)+1&amp;":$O$"&amp;RIGHT(Q3,2)+12</f>
        <v>$O$11:$O$22</v>
      </c>
      <c r="R4" s="3" t="str">
        <f>"$P$"&amp;RIGHT(Q3,2)+1&amp;":$P$"&amp;RIGHT(Q3,2)+12</f>
        <v>$P$11:$P$22</v>
      </c>
      <c r="S4" s="2" t="str">
        <v>27</v>
      </c>
      <c r="T4" s="13">
        <v>0.1</v>
      </c>
      <c r="U4" s="2" t="str" cm="1">
        <f t="array" aca="1" ref="U4" ca="1">IFERROR(_xlfn.XLOOKUP(T4,INDIRECT(R4),INDIRECT(Q4)),"")</f>
        <v>RBEK27</v>
      </c>
      <c r="W4" s="2" t="str">
        <v>27</v>
      </c>
      <c r="X4" s="13">
        <v>-0.01</v>
      </c>
      <c r="Y4" s="2" t="str" cm="1">
        <f t="array" aca="1" ref="Y4" ca="1">IFERROR(_xlfn.XLOOKUP(X4,INDIRECT(R4),INDIRECT(Q4)),"")</f>
        <v>RBEM27</v>
      </c>
    </row>
    <row r="5" spans="1:25" x14ac:dyDescent="0.3">
      <c r="A5">
        <f t="shared" ref="A5:A68" si="6">A4+1</f>
        <v>3</v>
      </c>
      <c r="B5" t="str">
        <f t="shared" si="2"/>
        <v>RBE?3</v>
      </c>
      <c r="C5" t="str">
        <f>RTD("cqg.rtd", ,"ContractData",B5, "Symbol",, "T")</f>
        <v>RBEN26</v>
      </c>
      <c r="D5" t="str">
        <f t="shared" si="3"/>
        <v>26</v>
      </c>
      <c r="E5" t="str">
        <f>RTD("cqg.rtd", ,"ContractData",B5, "ContractMonth",, "T")</f>
        <v>JUL</v>
      </c>
      <c r="F5" s="12">
        <f>RTD("cqg.rtd", ,"ContractData",C5, "LastTrade",, "T")</f>
        <v>2.9187000000000003</v>
      </c>
      <c r="G5" s="12">
        <f>RTD("cqg.rtd", ,"ContractData",C5, "NetLastTrade",, "T")</f>
        <v>8.5199999999999942E-2</v>
      </c>
      <c r="H5" s="12">
        <f>RTD("cqg.rtd", ,"ContractData",C5, "Bid",, "T")</f>
        <v>2.9199000000000002</v>
      </c>
      <c r="I5" s="12">
        <f>RTD("cqg.rtd", ,"ContractData",C5, "Ask",, "T")</f>
        <v>2.9211</v>
      </c>
      <c r="J5" s="12">
        <f>IF(RTD("cqg.rtd", ,"ContractData",C5, "T_Settlement",, "T")="",RTD("cqg.rtd", ,"ContractData",C5, "LastTrade",, "T"),RTD("cqg.rtd", ,"ContractData",C5, "T_Settlement",, "T"))</f>
        <v>2.9187000000000003</v>
      </c>
      <c r="K5" s="12">
        <f>RTD("cqg.rtd", ,"ContractData",C5, "Y_Settlement",, "T")</f>
        <v>2.8335000000000004</v>
      </c>
      <c r="L5" s="12">
        <f t="shared" si="4"/>
        <v>8.5199999999999942E-2</v>
      </c>
      <c r="N5" s="1" t="str">
        <f t="shared" si="0"/>
        <v>26</v>
      </c>
      <c r="O5" s="1" t="str">
        <f t="shared" si="1"/>
        <v>RBEN26</v>
      </c>
      <c r="P5" s="12">
        <f t="shared" si="5"/>
        <v>0.09</v>
      </c>
      <c r="Q5" s="3" t="str">
        <f>"$O$"&amp;RIGHT(Q4,2)+1&amp;":$O$"&amp;RIGHT(Q4,2)+12</f>
        <v>$O$23:$O$34</v>
      </c>
      <c r="R5" s="3" t="str">
        <f>"$P$"&amp;RIGHT(Q4,2)+1&amp;":$P$"&amp;RIGHT(Q4,2)+12</f>
        <v>$P$23:$P$34</v>
      </c>
      <c r="S5" s="2" t="str">
        <v>28</v>
      </c>
      <c r="T5" s="13">
        <v>0</v>
      </c>
      <c r="U5" s="2" t="str" cm="1">
        <f t="array" aca="1" ref="U5" ca="1">IFERROR(_xlfn.XLOOKUP(T5,INDIRECT(R5),INDIRECT(Q5)),"")</f>
        <v/>
      </c>
      <c r="W5" s="2" t="str">
        <v>28</v>
      </c>
      <c r="X5" s="13">
        <v>0</v>
      </c>
      <c r="Y5" s="2" t="str" cm="1">
        <f t="array" aca="1" ref="Y5" ca="1">IFERROR(_xlfn.XLOOKUP(X5,INDIRECT(R5),INDIRECT(Q5)),"")</f>
        <v/>
      </c>
    </row>
    <row r="6" spans="1:25" x14ac:dyDescent="0.3">
      <c r="A6">
        <f t="shared" si="6"/>
        <v>4</v>
      </c>
      <c r="B6" t="str">
        <f t="shared" si="2"/>
        <v>RBE?4</v>
      </c>
      <c r="C6" t="str">
        <f>RTD("cqg.rtd", ,"ContractData",B6, "Symbol",, "T")</f>
        <v>RBEQ26</v>
      </c>
      <c r="D6" t="str">
        <f t="shared" si="3"/>
        <v>26</v>
      </c>
      <c r="E6" t="str">
        <f>RTD("cqg.rtd", ,"ContractData",B6, "ContractMonth",, "T")</f>
        <v>AUG</v>
      </c>
      <c r="F6" s="12">
        <f>RTD("cqg.rtd", ,"ContractData",C6, "LastTrade",, "T")</f>
        <v>2.8165</v>
      </c>
      <c r="G6" s="12">
        <f>RTD("cqg.rtd", ,"ContractData",C6, "NetLastTrade",, "T")</f>
        <v>7.6299999999999812E-2</v>
      </c>
      <c r="H6" s="12">
        <f>RTD("cqg.rtd", ,"ContractData",C6, "Bid",, "T")</f>
        <v>2.8179000000000003</v>
      </c>
      <c r="I6" s="12">
        <f>RTD("cqg.rtd", ,"ContractData",C6, "Ask",, "T")</f>
        <v>2.8191999999999999</v>
      </c>
      <c r="J6" s="12">
        <f>IF(RTD("cqg.rtd", ,"ContractData",C6, "T_Settlement",, "T")="",RTD("cqg.rtd", ,"ContractData",C6, "LastTrade",, "T"),RTD("cqg.rtd", ,"ContractData",C6, "T_Settlement",, "T"))</f>
        <v>2.8165</v>
      </c>
      <c r="K6" s="12">
        <f>RTD("cqg.rtd", ,"ContractData",C6, "Y_Settlement",, "T")</f>
        <v>2.7402000000000002</v>
      </c>
      <c r="L6" s="12">
        <f t="shared" si="4"/>
        <v>7.6299999999999812E-2</v>
      </c>
      <c r="N6" s="1" t="str">
        <f t="shared" si="0"/>
        <v>26</v>
      </c>
      <c r="O6" s="1" t="str">
        <f t="shared" si="1"/>
        <v>RBEQ26</v>
      </c>
      <c r="P6" s="12">
        <f t="shared" si="5"/>
        <v>0.08</v>
      </c>
      <c r="Q6" s="3" t="str">
        <f>"$O$"&amp;RIGHT(Q5,2)+1&amp;":$O$"&amp;RIGHT(Q5,2)+12</f>
        <v>$O$35:$O$46</v>
      </c>
      <c r="R6" s="3" t="str">
        <f>"$P$"&amp;RIGHT(Q5,2)+1&amp;":$P$"&amp;RIGHT(Q5,2)+12</f>
        <v>$P$35:$P$46</v>
      </c>
      <c r="S6" s="2" t="str">
        <v>29</v>
      </c>
      <c r="T6" s="13">
        <v>0</v>
      </c>
      <c r="U6" s="2" t="str" cm="1">
        <f t="array" aca="1" ref="U6" ca="1">IFERROR(_xlfn.XLOOKUP(T6,INDIRECT(R6),INDIRECT(Q6)),"")</f>
        <v/>
      </c>
      <c r="W6" s="2" t="str">
        <v>29</v>
      </c>
      <c r="X6" s="13">
        <v>0</v>
      </c>
      <c r="Y6" s="2" t="str" cm="1">
        <f t="array" aca="1" ref="Y6" ca="1">IFERROR(_xlfn.XLOOKUP(X6,INDIRECT(R6),INDIRECT(Q6)),"")</f>
        <v/>
      </c>
    </row>
    <row r="7" spans="1:25" x14ac:dyDescent="0.3">
      <c r="A7">
        <f t="shared" si="6"/>
        <v>5</v>
      </c>
      <c r="B7" t="str">
        <f t="shared" si="2"/>
        <v>RBE?5</v>
      </c>
      <c r="C7" t="str">
        <f>RTD("cqg.rtd", ,"ContractData",B7, "Symbol",, "T")</f>
        <v>RBEU26</v>
      </c>
      <c r="D7" t="str">
        <f t="shared" si="3"/>
        <v>26</v>
      </c>
      <c r="E7" t="str">
        <f>RTD("cqg.rtd", ,"ContractData",B7, "ContractMonth",, "T")</f>
        <v>SEP</v>
      </c>
      <c r="F7" s="12">
        <f>RTD("cqg.rtd", ,"ContractData",C7, "LastTrade",, "T")</f>
        <v>2.7117</v>
      </c>
      <c r="G7" s="12">
        <f>RTD("cqg.rtd", ,"ContractData",C7, "NetLastTrade",, "T")</f>
        <v>6.9399999999999906E-2</v>
      </c>
      <c r="H7" s="12">
        <f>RTD("cqg.rtd", ,"ContractData",C7, "Bid",, "T")</f>
        <v>2.7136</v>
      </c>
      <c r="I7" s="12">
        <f>RTD("cqg.rtd", ,"ContractData",C7, "Ask",, "T")</f>
        <v>2.7148000000000003</v>
      </c>
      <c r="J7" s="12">
        <f>IF(RTD("cqg.rtd", ,"ContractData",C7, "T_Settlement",, "T")="",RTD("cqg.rtd", ,"ContractData",C7, "LastTrade",, "T"),RTD("cqg.rtd", ,"ContractData",C7, "T_Settlement",, "T"))</f>
        <v>2.7117</v>
      </c>
      <c r="K7" s="12">
        <f>RTD("cqg.rtd", ,"ContractData",C7, "Y_Settlement",, "T")</f>
        <v>2.6423000000000001</v>
      </c>
      <c r="L7" s="12">
        <f t="shared" si="4"/>
        <v>6.9399999999999906E-2</v>
      </c>
      <c r="N7" s="1" t="str">
        <f t="shared" si="0"/>
        <v>26</v>
      </c>
      <c r="O7" s="1" t="str">
        <f t="shared" si="1"/>
        <v>RBEU26</v>
      </c>
      <c r="P7" s="12">
        <f t="shared" si="5"/>
        <v>7.0000000000000007E-2</v>
      </c>
      <c r="Q7" s="3" t="str">
        <f>"$O$"&amp;RIGHT(Q6,2)+1&amp;":$O$"&amp;RIGHT(Q6,2)+12</f>
        <v>$O$47:$O$58</v>
      </c>
      <c r="R7" s="3" t="str">
        <f>"$P$"&amp;RIGHT(Q6,2)+1&amp;":$P$"&amp;RIGHT(Q6,2)+12</f>
        <v>$P$47:$P$58</v>
      </c>
      <c r="S7" s="2" t="str">
        <v>30</v>
      </c>
      <c r="T7" s="13">
        <v>0</v>
      </c>
      <c r="U7" s="2" t="str" cm="1">
        <f t="array" aca="1" ref="U7" ca="1">IFERROR(_xlfn.XLOOKUP(T7,INDIRECT(R7),INDIRECT(Q7)),"")</f>
        <v/>
      </c>
      <c r="W7" s="2" t="str">
        <v>30</v>
      </c>
      <c r="X7" s="13">
        <v>0</v>
      </c>
      <c r="Y7" s="2" t="str" cm="1">
        <f t="array" aca="1" ref="Y7" ca="1">IFERROR(_xlfn.XLOOKUP(X7,INDIRECT(R7),INDIRECT(Q7)),"")</f>
        <v/>
      </c>
    </row>
    <row r="8" spans="1:25" x14ac:dyDescent="0.3">
      <c r="A8">
        <f t="shared" si="6"/>
        <v>6</v>
      </c>
      <c r="B8" t="str">
        <f t="shared" si="2"/>
        <v>RBE?6</v>
      </c>
      <c r="C8" t="str">
        <f>RTD("cqg.rtd", ,"ContractData",B8, "Symbol",, "T")</f>
        <v>RBEV26</v>
      </c>
      <c r="D8" t="str">
        <f t="shared" si="3"/>
        <v>26</v>
      </c>
      <c r="E8" t="str">
        <f>RTD("cqg.rtd", ,"ContractData",B8, "ContractMonth",, "T")</f>
        <v>OCT</v>
      </c>
      <c r="F8" s="12">
        <f>RTD("cqg.rtd", ,"ContractData",C8, "LastTrade",, "T")</f>
        <v>2.4822000000000002</v>
      </c>
      <c r="G8" s="12">
        <f>RTD("cqg.rtd", ,"ContractData",C8, "NetLastTrade",, "T")</f>
        <v>6.1399999999999899E-2</v>
      </c>
      <c r="H8" s="12">
        <f>RTD("cqg.rtd", ,"ContractData",C8, "Bid",, "T")</f>
        <v>2.4845999999999999</v>
      </c>
      <c r="I8" s="12">
        <f>RTD("cqg.rtd", ,"ContractData",C8, "Ask",, "T")</f>
        <v>2.4859</v>
      </c>
      <c r="J8" s="12">
        <f>IF(RTD("cqg.rtd", ,"ContractData",C8, "T_Settlement",, "T")="",RTD("cqg.rtd", ,"ContractData",C8, "LastTrade",, "T"),RTD("cqg.rtd", ,"ContractData",C8, "T_Settlement",, "T"))</f>
        <v>2.4822000000000002</v>
      </c>
      <c r="K8" s="12">
        <f>RTD("cqg.rtd", ,"ContractData",C8, "Y_Settlement",, "T")</f>
        <v>2.4208000000000003</v>
      </c>
      <c r="L8" s="12">
        <f t="shared" si="4"/>
        <v>6.1399999999999899E-2</v>
      </c>
      <c r="N8" s="1" t="str">
        <f t="shared" si="0"/>
        <v>26</v>
      </c>
      <c r="O8" s="1" t="str">
        <f t="shared" si="1"/>
        <v>RBEV26</v>
      </c>
      <c r="P8" s="12">
        <f t="shared" si="5"/>
        <v>0.06</v>
      </c>
      <c r="Q8" s="3"/>
      <c r="R8" s="3"/>
    </row>
    <row r="9" spans="1:25" x14ac:dyDescent="0.3">
      <c r="A9">
        <f t="shared" si="6"/>
        <v>7</v>
      </c>
      <c r="B9" t="str">
        <f t="shared" si="2"/>
        <v>RBE?7</v>
      </c>
      <c r="C9" t="str">
        <f>RTD("cqg.rtd", ,"ContractData",B9, "Symbol",, "T")</f>
        <v>RBEX26</v>
      </c>
      <c r="D9" t="str">
        <f t="shared" si="3"/>
        <v>26</v>
      </c>
      <c r="E9" t="str">
        <f>RTD("cqg.rtd", ,"ContractData",B9, "ContractMonth",, "T")</f>
        <v>NOV</v>
      </c>
      <c r="F9" s="12">
        <f>RTD("cqg.rtd", ,"ContractData",C9, "LastTrade",, "T")</f>
        <v>2.3847</v>
      </c>
      <c r="G9" s="12">
        <f>RTD("cqg.rtd", ,"ContractData",C9, "NetLastTrade",, "T")</f>
        <v>6.6199999999999815E-2</v>
      </c>
      <c r="H9" s="12">
        <f>RTD("cqg.rtd", ,"ContractData",C9, "Bid",, "T")</f>
        <v>2.3797999999999999</v>
      </c>
      <c r="I9" s="12">
        <f>RTD("cqg.rtd", ,"ContractData",C9, "Ask",, "T")</f>
        <v>2.3813</v>
      </c>
      <c r="J9" s="12">
        <f>IF(RTD("cqg.rtd", ,"ContractData",C9, "T_Settlement",, "T")="",RTD("cqg.rtd", ,"ContractData",C9, "LastTrade",, "T"),RTD("cqg.rtd", ,"ContractData",C9, "T_Settlement",, "T"))</f>
        <v>2.3847</v>
      </c>
      <c r="K9" s="12">
        <f>RTD("cqg.rtd", ,"ContractData",C9, "Y_Settlement",, "T")</f>
        <v>2.3185000000000002</v>
      </c>
      <c r="L9" s="12">
        <f t="shared" si="4"/>
        <v>6.6199999999999815E-2</v>
      </c>
      <c r="N9" s="1" t="str">
        <f t="shared" si="0"/>
        <v>26</v>
      </c>
      <c r="O9" s="1" t="str">
        <f t="shared" si="1"/>
        <v>RBEX26</v>
      </c>
      <c r="P9" s="12">
        <f t="shared" si="5"/>
        <v>7.0000000000000007E-2</v>
      </c>
      <c r="Q9" s="3"/>
      <c r="R9" s="3"/>
    </row>
    <row r="10" spans="1:25" x14ac:dyDescent="0.3">
      <c r="A10">
        <f t="shared" si="6"/>
        <v>8</v>
      </c>
      <c r="B10" t="str">
        <f t="shared" si="2"/>
        <v>RBE?8</v>
      </c>
      <c r="C10" t="str">
        <f>RTD("cqg.rtd", ,"ContractData",B10, "Symbol",, "T")</f>
        <v>RBEZ26</v>
      </c>
      <c r="D10" t="str">
        <f t="shared" si="3"/>
        <v>26</v>
      </c>
      <c r="E10" t="str">
        <f>RTD("cqg.rtd", ,"ContractData",B10, "ContractMonth",, "T")</f>
        <v>DEC</v>
      </c>
      <c r="F10" s="12">
        <f>RTD("cqg.rtd", ,"ContractData",C10, "LastTrade",, "T")</f>
        <v>2.2983000000000002</v>
      </c>
      <c r="G10" s="12">
        <f>RTD("cqg.rtd", ,"ContractData",C10, "NetLastTrade",, "T")</f>
        <v>5.9600000000000097E-2</v>
      </c>
      <c r="H10" s="12">
        <f>RTD("cqg.rtd", ,"ContractData",C10, "Bid",, "T")</f>
        <v>2.2988</v>
      </c>
      <c r="I10" s="12">
        <f>RTD("cqg.rtd", ,"ContractData",C10, "Ask",, "T")</f>
        <v>2.3003</v>
      </c>
      <c r="J10" s="12">
        <f>IF(RTD("cqg.rtd", ,"ContractData",C10, "T_Settlement",, "T")="",RTD("cqg.rtd", ,"ContractData",C10, "LastTrade",, "T"),RTD("cqg.rtd", ,"ContractData",C10, "T_Settlement",, "T"))</f>
        <v>2.2983000000000002</v>
      </c>
      <c r="K10" s="12">
        <f>RTD("cqg.rtd", ,"ContractData",C10, "Y_Settlement",, "T")</f>
        <v>2.2387000000000001</v>
      </c>
      <c r="L10" s="12">
        <f t="shared" si="4"/>
        <v>5.9600000000000097E-2</v>
      </c>
      <c r="N10" s="1" t="str">
        <f t="shared" si="0"/>
        <v>26</v>
      </c>
      <c r="O10" s="1" t="str">
        <f t="shared" si="1"/>
        <v>RBEZ26</v>
      </c>
      <c r="P10" s="12">
        <f t="shared" si="5"/>
        <v>0.06</v>
      </c>
      <c r="Q10" s="3"/>
      <c r="R10" s="3"/>
    </row>
    <row r="11" spans="1:25" x14ac:dyDescent="0.3">
      <c r="A11">
        <f t="shared" si="6"/>
        <v>9</v>
      </c>
      <c r="B11" t="str">
        <f t="shared" si="2"/>
        <v>RBE?9</v>
      </c>
      <c r="C11" t="str">
        <f>RTD("cqg.rtd", ,"ContractData",B11, "Symbol",, "T")</f>
        <v>RBEF27</v>
      </c>
      <c r="D11" t="str">
        <f t="shared" si="3"/>
        <v>27</v>
      </c>
      <c r="E11" t="str">
        <f>RTD("cqg.rtd", ,"ContractData",B11, "ContractMonth",, "T")</f>
        <v>JAN</v>
      </c>
      <c r="F11" s="12">
        <f>RTD("cqg.rtd", ,"ContractData",C11, "LastTrade",, "T")</f>
        <v>2.2418</v>
      </c>
      <c r="G11" s="12">
        <f>RTD("cqg.rtd", ,"ContractData",C11, "NetLastTrade",, "T")</f>
        <v>5.4399999999999782E-2</v>
      </c>
      <c r="H11" s="12">
        <f>RTD("cqg.rtd", ,"ContractData",C11, "Bid",, "T")</f>
        <v>2.2462</v>
      </c>
      <c r="I11" s="12">
        <f>RTD("cqg.rtd", ,"ContractData",C11, "Ask",, "T")</f>
        <v>2.2481</v>
      </c>
      <c r="J11" s="12">
        <f>IF(RTD("cqg.rtd", ,"ContractData",C11, "T_Settlement",, "T")="",RTD("cqg.rtd", ,"ContractData",C11, "LastTrade",, "T"),RTD("cqg.rtd", ,"ContractData",C11, "T_Settlement",, "T"))</f>
        <v>2.2418</v>
      </c>
      <c r="K11" s="12">
        <f>RTD("cqg.rtd", ,"ContractData",C11, "Y_Settlement",, "T")</f>
        <v>2.1874000000000002</v>
      </c>
      <c r="L11" s="12">
        <f t="shared" si="4"/>
        <v>5.4399999999999782E-2</v>
      </c>
      <c r="N11" s="1" t="str">
        <f t="shared" si="0"/>
        <v>27</v>
      </c>
      <c r="O11" s="1" t="str">
        <f t="shared" si="1"/>
        <v>RBEF27</v>
      </c>
      <c r="P11" s="12">
        <f t="shared" si="5"/>
        <v>0.05</v>
      </c>
      <c r="Q11" s="3"/>
      <c r="R11" s="3"/>
    </row>
    <row r="12" spans="1:25" x14ac:dyDescent="0.3">
      <c r="A12">
        <f t="shared" si="6"/>
        <v>10</v>
      </c>
      <c r="B12" t="str">
        <f t="shared" si="2"/>
        <v>RBE?10</v>
      </c>
      <c r="C12" t="str">
        <f>RTD("cqg.rtd", ,"ContractData",B12, "Symbol",, "T")</f>
        <v>RBEG27</v>
      </c>
      <c r="D12" t="str">
        <f t="shared" si="3"/>
        <v>27</v>
      </c>
      <c r="E12" t="str">
        <f>RTD("cqg.rtd", ,"ContractData",B12, "ContractMonth",, "T")</f>
        <v>FEB</v>
      </c>
      <c r="F12" s="12">
        <f>RTD("cqg.rtd", ,"ContractData",C12, "LastTrade",, "T")</f>
        <v>2.2172000000000001</v>
      </c>
      <c r="G12" s="12">
        <f>RTD("cqg.rtd", ,"ContractData",C12, "NetLastTrade",, "T")</f>
        <v>5.3300000000000125E-2</v>
      </c>
      <c r="H12" s="12">
        <f>RTD("cqg.rtd", ,"ContractData",C12, "Bid",, "T")</f>
        <v>2.222</v>
      </c>
      <c r="I12" s="12">
        <f>RTD("cqg.rtd", ,"ContractData",C12, "Ask",, "T")</f>
        <v>2.2254</v>
      </c>
      <c r="J12" s="12">
        <f>IF(RTD("cqg.rtd", ,"ContractData",C12, "T_Settlement",, "T")="",RTD("cqg.rtd", ,"ContractData",C12, "LastTrade",, "T"),RTD("cqg.rtd", ,"ContractData",C12, "T_Settlement",, "T"))</f>
        <v>2.2172000000000001</v>
      </c>
      <c r="K12" s="12">
        <f>RTD("cqg.rtd", ,"ContractData",C12, "Y_Settlement",, "T")</f>
        <v>2.1638999999999999</v>
      </c>
      <c r="L12" s="12">
        <f t="shared" si="4"/>
        <v>5.3300000000000125E-2</v>
      </c>
      <c r="N12" s="1" t="str">
        <f t="shared" si="0"/>
        <v>27</v>
      </c>
      <c r="O12" s="1" t="str">
        <f t="shared" si="1"/>
        <v>RBEG27</v>
      </c>
      <c r="P12" s="12">
        <f t="shared" si="5"/>
        <v>0.05</v>
      </c>
      <c r="Q12" s="3"/>
      <c r="R12" s="3"/>
    </row>
    <row r="13" spans="1:25" x14ac:dyDescent="0.3">
      <c r="A13">
        <f t="shared" si="6"/>
        <v>11</v>
      </c>
      <c r="B13" t="str">
        <f t="shared" si="2"/>
        <v>RBE?11</v>
      </c>
      <c r="C13" t="str">
        <f>RTD("cqg.rtd", ,"ContractData",B13, "Symbol",, "T")</f>
        <v>RBEH27</v>
      </c>
      <c r="D13" t="str">
        <f t="shared" si="3"/>
        <v>27</v>
      </c>
      <c r="E13" t="str">
        <f>RTD("cqg.rtd", ,"ContractData",B13, "ContractMonth",, "T")</f>
        <v>MAR</v>
      </c>
      <c r="F13" s="12">
        <f>RTD("cqg.rtd", ,"ContractData",C13, "LastTrade",, "T")</f>
        <v>2.2231000000000001</v>
      </c>
      <c r="G13" s="12">
        <f>RTD("cqg.rtd", ,"ContractData",C13, "NetLastTrade",, "T")</f>
        <v>6.0200000000000031E-2</v>
      </c>
      <c r="H13" s="12">
        <f>RTD("cqg.rtd", ,"ContractData",C13, "Bid",, "T")</f>
        <v>2.2202999999999999</v>
      </c>
      <c r="I13" s="12">
        <f>RTD("cqg.rtd", ,"ContractData",C13, "Ask",, "T")</f>
        <v>2.2240000000000002</v>
      </c>
      <c r="J13" s="12">
        <f>IF(RTD("cqg.rtd", ,"ContractData",C13, "T_Settlement",, "T")="",RTD("cqg.rtd", ,"ContractData",C13, "LastTrade",, "T"),RTD("cqg.rtd", ,"ContractData",C13, "T_Settlement",, "T"))</f>
        <v>2.2231000000000001</v>
      </c>
      <c r="K13" s="12">
        <f>RTD("cqg.rtd", ,"ContractData",C13, "Y_Settlement",, "T")</f>
        <v>2.1629</v>
      </c>
      <c r="L13" s="12">
        <f t="shared" si="4"/>
        <v>6.0200000000000031E-2</v>
      </c>
      <c r="N13" s="1" t="str">
        <f t="shared" si="0"/>
        <v>27</v>
      </c>
      <c r="O13" s="1" t="str">
        <f t="shared" si="1"/>
        <v>RBEH27</v>
      </c>
      <c r="P13" s="12">
        <f t="shared" si="5"/>
        <v>0.06</v>
      </c>
      <c r="Q13" s="3"/>
      <c r="R13" s="3"/>
    </row>
    <row r="14" spans="1:25" x14ac:dyDescent="0.3">
      <c r="A14">
        <f t="shared" si="6"/>
        <v>12</v>
      </c>
      <c r="B14" t="str">
        <f t="shared" si="2"/>
        <v>RBE?12</v>
      </c>
      <c r="C14" t="str">
        <f>RTD("cqg.rtd", ,"ContractData",B14, "Symbol",, "T")</f>
        <v>RBEJ27</v>
      </c>
      <c r="D14" t="str">
        <f t="shared" si="3"/>
        <v>27</v>
      </c>
      <c r="E14" t="str">
        <f>RTD("cqg.rtd", ,"ContractData",B14, "ContractMonth",, "T")</f>
        <v>APR</v>
      </c>
      <c r="F14" s="12">
        <f>RTD("cqg.rtd", ,"ContractData",C14, "LastTrade",, "T")</f>
        <v>2.3612000000000002</v>
      </c>
      <c r="G14" s="12">
        <f>RTD("cqg.rtd", ,"ContractData",C14, "NetLastTrade",, "T")</f>
        <v>1.4000000000002899E-3</v>
      </c>
      <c r="H14" s="12">
        <f>RTD("cqg.rtd", ,"ContractData",C14, "Bid",, "T")</f>
        <v>2.4157999999999999</v>
      </c>
      <c r="I14" s="12">
        <f>RTD("cqg.rtd", ,"ContractData",C14, "Ask",, "T")</f>
        <v>2.4232</v>
      </c>
      <c r="J14" s="12">
        <f>IF(RTD("cqg.rtd", ,"ContractData",C14, "T_Settlement",, "T")="",RTD("cqg.rtd", ,"ContractData",C14, "LastTrade",, "T"),RTD("cqg.rtd", ,"ContractData",C14, "T_Settlement",, "T"))</f>
        <v>2.3612000000000002</v>
      </c>
      <c r="K14" s="12">
        <f>RTD("cqg.rtd", ,"ContractData",C14, "Y_Settlement",, "T")</f>
        <v>2.3597999999999999</v>
      </c>
      <c r="L14" s="12">
        <f t="shared" si="4"/>
        <v>1.4000000000002899E-3</v>
      </c>
      <c r="N14" s="1" t="str">
        <f t="shared" si="0"/>
        <v>27</v>
      </c>
      <c r="O14" s="1" t="str">
        <f t="shared" si="1"/>
        <v>RBEJ27</v>
      </c>
      <c r="P14" s="12">
        <f t="shared" si="5"/>
        <v>0</v>
      </c>
      <c r="Q14" s="3"/>
      <c r="R14" s="3"/>
    </row>
    <row r="15" spans="1:25" x14ac:dyDescent="0.3">
      <c r="A15">
        <f t="shared" si="6"/>
        <v>13</v>
      </c>
      <c r="B15" t="str">
        <f t="shared" si="2"/>
        <v>RBE?13</v>
      </c>
      <c r="C15" t="str">
        <f>RTD("cqg.rtd", ,"ContractData",B15, "Symbol",, "T")</f>
        <v>RBEK27</v>
      </c>
      <c r="D15" t="str">
        <f t="shared" si="3"/>
        <v>27</v>
      </c>
      <c r="E15" t="str">
        <f>RTD("cqg.rtd", ,"ContractData",B15, "ContractMonth",, "T")</f>
        <v>MAY</v>
      </c>
      <c r="F15" s="12">
        <f>RTD("cqg.rtd", ,"ContractData",C15, "LastTrade",, "T")</f>
        <v>2.4535</v>
      </c>
      <c r="G15" s="12">
        <f>RTD("cqg.rtd", ,"ContractData",C15, "NetLastTrade",, "T")</f>
        <v>9.9299999999999944E-2</v>
      </c>
      <c r="H15" s="12">
        <f>RTD("cqg.rtd", ,"ContractData",C15, "Bid",, "T")</f>
        <v>1.8476000000000001</v>
      </c>
      <c r="I15" s="12">
        <f>RTD("cqg.rtd", ,"ContractData",C15, "Ask",, "T")</f>
        <v>2.7040000000000002</v>
      </c>
      <c r="J15" s="12">
        <f>IF(RTD("cqg.rtd", ,"ContractData",C15, "T_Settlement",, "T")="",RTD("cqg.rtd", ,"ContractData",C15, "LastTrade",, "T"),RTD("cqg.rtd", ,"ContractData",C15, "T_Settlement",, "T"))</f>
        <v>2.4535</v>
      </c>
      <c r="K15" s="12">
        <f>RTD("cqg.rtd", ,"ContractData",C15, "Y_Settlement",, "T")</f>
        <v>2.3542000000000001</v>
      </c>
      <c r="L15" s="12">
        <f t="shared" si="4"/>
        <v>9.9299999999999944E-2</v>
      </c>
      <c r="N15" s="1" t="str">
        <f t="shared" si="0"/>
        <v>27</v>
      </c>
      <c r="O15" s="1" t="str">
        <f t="shared" si="1"/>
        <v>RBEK27</v>
      </c>
      <c r="P15" s="12">
        <f t="shared" si="5"/>
        <v>0.1</v>
      </c>
      <c r="Q15" s="3"/>
    </row>
    <row r="16" spans="1:25" x14ac:dyDescent="0.3">
      <c r="A16">
        <f t="shared" si="6"/>
        <v>14</v>
      </c>
      <c r="B16" t="str">
        <f t="shared" si="2"/>
        <v>RBE?14</v>
      </c>
      <c r="C16" t="str">
        <f>RTD("cqg.rtd", ,"ContractData",B16, "Symbol",, "T")</f>
        <v>RBEM27</v>
      </c>
      <c r="D16" t="str">
        <f t="shared" si="3"/>
        <v>27</v>
      </c>
      <c r="E16" t="str">
        <f>RTD("cqg.rtd", ,"ContractData",B16, "ContractMonth",, "T")</f>
        <v>JUN</v>
      </c>
      <c r="F16" s="12">
        <f>RTD("cqg.rtd", ,"ContractData",C16, "LastTrade",, "T")</f>
        <v>2.3319000000000001</v>
      </c>
      <c r="G16" s="12">
        <f>RTD("cqg.rtd", ,"ContractData",C16, "NetLastTrade",, "T")</f>
        <v>-6.6000000000001613E-3</v>
      </c>
      <c r="H16" s="12">
        <f>RTD("cqg.rtd", ,"ContractData",C16, "Bid",, "T")</f>
        <v>2.3949000000000003</v>
      </c>
      <c r="I16" s="12">
        <f>RTD("cqg.rtd", ,"ContractData",C16, "Ask",, "T")</f>
        <v>2.4006000000000003</v>
      </c>
      <c r="J16" s="12">
        <f>IF(RTD("cqg.rtd", ,"ContractData",C16, "T_Settlement",, "T")="",RTD("cqg.rtd", ,"ContractData",C16, "LastTrade",, "T"),RTD("cqg.rtd", ,"ContractData",C16, "T_Settlement",, "T"))</f>
        <v>2.3319000000000001</v>
      </c>
      <c r="K16" s="12">
        <f>RTD("cqg.rtd", ,"ContractData",C16, "Y_Settlement",, "T")</f>
        <v>2.3385000000000002</v>
      </c>
      <c r="L16" s="12">
        <f t="shared" si="4"/>
        <v>-6.6000000000001613E-3</v>
      </c>
      <c r="N16" s="1" t="str">
        <f t="shared" si="0"/>
        <v>27</v>
      </c>
      <c r="O16" s="1" t="str">
        <f t="shared" si="1"/>
        <v>RBEM27</v>
      </c>
      <c r="P16" s="12">
        <f t="shared" si="5"/>
        <v>-0.01</v>
      </c>
      <c r="Q16" s="3"/>
      <c r="U16" s="3"/>
    </row>
    <row r="17" spans="1:20" x14ac:dyDescent="0.3">
      <c r="A17">
        <f t="shared" si="6"/>
        <v>15</v>
      </c>
      <c r="B17" t="str">
        <f t="shared" si="2"/>
        <v>RBE?15</v>
      </c>
      <c r="C17" t="str">
        <f>RTD("cqg.rtd", ,"ContractData",B17, "Symbol",, "T")</f>
        <v>RBEN27</v>
      </c>
      <c r="D17" t="str">
        <f t="shared" si="3"/>
        <v>27</v>
      </c>
      <c r="E17" t="str">
        <f>RTD("cqg.rtd", ,"ContractData",B17, "ContractMonth",, "T")</f>
        <v>JUL</v>
      </c>
      <c r="F17" s="12" t="str">
        <f>RTD("cqg.rtd", ,"ContractData",C17, "LastTrade",, "T")</f>
        <v/>
      </c>
      <c r="G17" s="12" t="str">
        <f>RTD("cqg.rtd", ,"ContractData",C17, "NetLastTrade",, "T")</f>
        <v/>
      </c>
      <c r="H17" s="12">
        <f>RTD("cqg.rtd", ,"ContractData",C17, "Bid",, "T")</f>
        <v>1.81</v>
      </c>
      <c r="I17" s="12" t="str">
        <f>RTD("cqg.rtd", ,"ContractData",C17, "Ask",, "T")</f>
        <v/>
      </c>
      <c r="J17" s="12" t="str">
        <f>IF(RTD("cqg.rtd", ,"ContractData",C17, "T_Settlement",, "T")="",RTD("cqg.rtd", ,"ContractData",C17, "LastTrade",, "T"),RTD("cqg.rtd", ,"ContractData",C17, "T_Settlement",, "T"))</f>
        <v/>
      </c>
      <c r="K17" s="12">
        <f>RTD("cqg.rtd", ,"ContractData",C17, "Y_Settlement",, "T")</f>
        <v>2.3145000000000002</v>
      </c>
      <c r="L17" s="12" t="str">
        <f t="shared" si="4"/>
        <v/>
      </c>
      <c r="N17" s="1" t="str">
        <f t="shared" si="0"/>
        <v>27</v>
      </c>
      <c r="O17" s="1" t="str">
        <f t="shared" si="1"/>
        <v>RBEN27</v>
      </c>
      <c r="P17" s="12" t="str">
        <f t="shared" si="5"/>
        <v/>
      </c>
      <c r="Q17" s="3"/>
      <c r="R17" s="3"/>
    </row>
    <row r="18" spans="1:20" x14ac:dyDescent="0.3">
      <c r="A18">
        <f t="shared" si="6"/>
        <v>16</v>
      </c>
      <c r="B18" t="str">
        <f t="shared" si="2"/>
        <v>RBE?16</v>
      </c>
      <c r="C18" t="str">
        <f>RTD("cqg.rtd", ,"ContractData",B18, "Symbol",, "T")</f>
        <v>RBEQ27</v>
      </c>
      <c r="D18" t="str">
        <f t="shared" si="3"/>
        <v>27</v>
      </c>
      <c r="E18" t="str">
        <f>RTD("cqg.rtd", ,"ContractData",B18, "ContractMonth",, "T")</f>
        <v>AUG</v>
      </c>
      <c r="F18" s="12" t="str">
        <f>RTD("cqg.rtd", ,"ContractData",C18, "LastTrade",, "T")</f>
        <v/>
      </c>
      <c r="G18" s="12" t="str">
        <f>RTD("cqg.rtd", ,"ContractData",C18, "NetLastTrade",, "T")</f>
        <v/>
      </c>
      <c r="H18" s="12">
        <f>RTD("cqg.rtd", ,"ContractData",C18, "Bid",, "T")</f>
        <v>2.04</v>
      </c>
      <c r="I18" s="12" t="str">
        <f>RTD("cqg.rtd", ,"ContractData",C18, "Ask",, "T")</f>
        <v/>
      </c>
      <c r="J18" s="12" t="str">
        <f>IF(RTD("cqg.rtd", ,"ContractData",C18, "T_Settlement",, "T")="",RTD("cqg.rtd", ,"ContractData",C18, "LastTrade",, "T"),RTD("cqg.rtd", ,"ContractData",C18, "T_Settlement",, "T"))</f>
        <v/>
      </c>
      <c r="K18" s="12">
        <f>RTD("cqg.rtd", ,"ContractData",C18, "Y_Settlement",, "T")</f>
        <v>2.2854000000000001</v>
      </c>
      <c r="L18" s="12" t="str">
        <f t="shared" si="4"/>
        <v/>
      </c>
      <c r="N18" s="1" t="str">
        <f t="shared" si="0"/>
        <v>27</v>
      </c>
      <c r="O18" s="1" t="str">
        <f t="shared" si="1"/>
        <v>RBEQ27</v>
      </c>
      <c r="P18" s="12" t="str">
        <f t="shared" si="5"/>
        <v/>
      </c>
      <c r="Q18" s="3"/>
      <c r="R18" s="3"/>
    </row>
    <row r="19" spans="1:20" x14ac:dyDescent="0.3">
      <c r="A19">
        <f t="shared" si="6"/>
        <v>17</v>
      </c>
      <c r="B19" t="str">
        <f t="shared" si="2"/>
        <v>RBE?17</v>
      </c>
      <c r="C19" t="str">
        <f>RTD("cqg.rtd", ,"ContractData",B19, "Symbol",, "T")</f>
        <v>RBEU27</v>
      </c>
      <c r="D19" t="str">
        <f t="shared" si="3"/>
        <v>27</v>
      </c>
      <c r="E19" t="str">
        <f>RTD("cqg.rtd", ,"ContractData",B19, "ContractMonth",, "T")</f>
        <v>SEP</v>
      </c>
      <c r="F19" s="12" t="str">
        <f>RTD("cqg.rtd", ,"ContractData",C19, "LastTrade",, "T")</f>
        <v/>
      </c>
      <c r="G19" s="12" t="str">
        <f>RTD("cqg.rtd", ,"ContractData",C19, "NetLastTrade",, "T")</f>
        <v/>
      </c>
      <c r="H19" s="12">
        <f>RTD("cqg.rtd", ,"ContractData",C19, "Bid",, "T")</f>
        <v>1.77</v>
      </c>
      <c r="I19" s="12" t="str">
        <f>RTD("cqg.rtd", ,"ContractData",C19, "Ask",, "T")</f>
        <v/>
      </c>
      <c r="J19" s="12" t="str">
        <f>IF(RTD("cqg.rtd", ,"ContractData",C19, "T_Settlement",, "T")="",RTD("cqg.rtd", ,"ContractData",C19, "LastTrade",, "T"),RTD("cqg.rtd", ,"ContractData",C19, "T_Settlement",, "T"))</f>
        <v/>
      </c>
      <c r="K19" s="12">
        <f>RTD("cqg.rtd", ,"ContractData",C19, "Y_Settlement",, "T")</f>
        <v>2.2503000000000002</v>
      </c>
      <c r="L19" s="12" t="str">
        <f t="shared" si="4"/>
        <v/>
      </c>
      <c r="N19" s="1" t="str">
        <f t="shared" si="0"/>
        <v>27</v>
      </c>
      <c r="O19" s="1" t="str">
        <f t="shared" si="1"/>
        <v>RBEU27</v>
      </c>
      <c r="P19" s="12" t="str">
        <f t="shared" si="5"/>
        <v/>
      </c>
      <c r="Q19" s="3"/>
      <c r="R19" s="3"/>
    </row>
    <row r="20" spans="1:20" x14ac:dyDescent="0.3">
      <c r="A20">
        <f t="shared" si="6"/>
        <v>18</v>
      </c>
      <c r="B20" t="str">
        <f t="shared" si="2"/>
        <v>RBE?18</v>
      </c>
      <c r="C20" t="str">
        <f>RTD("cqg.rtd", ,"ContractData",B20, "Symbol",, "T")</f>
        <v>RBEV27</v>
      </c>
      <c r="D20" t="str">
        <f t="shared" si="3"/>
        <v>27</v>
      </c>
      <c r="E20" t="str">
        <f>RTD("cqg.rtd", ,"ContractData",B20, "ContractMonth",, "T")</f>
        <v>OCT</v>
      </c>
      <c r="F20" s="12" t="str">
        <f>RTD("cqg.rtd", ,"ContractData",C20, "LastTrade",, "T")</f>
        <v/>
      </c>
      <c r="G20" s="12" t="str">
        <f>RTD("cqg.rtd", ,"ContractData",C20, "NetLastTrade",, "T")</f>
        <v/>
      </c>
      <c r="H20" s="12">
        <f>RTD("cqg.rtd", ,"ContractData",C20, "Bid",, "T")</f>
        <v>1.62</v>
      </c>
      <c r="I20" s="12" t="str">
        <f>RTD("cqg.rtd", ,"ContractData",C20, "Ask",, "T")</f>
        <v/>
      </c>
      <c r="J20" s="12" t="str">
        <f>IF(RTD("cqg.rtd", ,"ContractData",C20, "T_Settlement",, "T")="",RTD("cqg.rtd", ,"ContractData",C20, "LastTrade",, "T"),RTD("cqg.rtd", ,"ContractData",C20, "T_Settlement",, "T"))</f>
        <v/>
      </c>
      <c r="K20" s="12">
        <f>RTD("cqg.rtd", ,"ContractData",C20, "Y_Settlement",, "T")</f>
        <v>2.1135999999999999</v>
      </c>
      <c r="L20" s="12" t="str">
        <f t="shared" si="4"/>
        <v/>
      </c>
      <c r="N20" s="1" t="str">
        <f t="shared" si="0"/>
        <v>27</v>
      </c>
      <c r="O20" s="1" t="str">
        <f t="shared" si="1"/>
        <v>RBEV27</v>
      </c>
      <c r="P20" s="12" t="str">
        <f t="shared" si="5"/>
        <v/>
      </c>
      <c r="Q20" s="3"/>
      <c r="R20" s="3"/>
    </row>
    <row r="21" spans="1:20" x14ac:dyDescent="0.3">
      <c r="A21">
        <f t="shared" si="6"/>
        <v>19</v>
      </c>
      <c r="B21" t="str">
        <f t="shared" si="2"/>
        <v>RBE?19</v>
      </c>
      <c r="C21" t="str">
        <f>RTD("cqg.rtd", ,"ContractData",B21, "Symbol",, "T")</f>
        <v>RBEX27</v>
      </c>
      <c r="D21" t="str">
        <f t="shared" si="3"/>
        <v>27</v>
      </c>
      <c r="E21" t="str">
        <f>RTD("cqg.rtd", ,"ContractData",B21, "ContractMonth",, "T")</f>
        <v>NOV</v>
      </c>
      <c r="F21" s="12" t="str">
        <f>RTD("cqg.rtd", ,"ContractData",C21, "LastTrade",, "T")</f>
        <v/>
      </c>
      <c r="G21" s="12" t="str">
        <f>RTD("cqg.rtd", ,"ContractData",C21, "NetLastTrade",, "T")</f>
        <v/>
      </c>
      <c r="H21" s="12" t="str">
        <f>RTD("cqg.rtd", ,"ContractData",C21, "Bid",, "T")</f>
        <v/>
      </c>
      <c r="I21" s="12" t="str">
        <f>RTD("cqg.rtd", ,"ContractData",C21, "Ask",, "T")</f>
        <v/>
      </c>
      <c r="J21" s="12" t="str">
        <f>IF(RTD("cqg.rtd", ,"ContractData",C21, "T_Settlement",, "T")="",RTD("cqg.rtd", ,"ContractData",C21, "LastTrade",, "T"),RTD("cqg.rtd", ,"ContractData",C21, "T_Settlement",, "T"))</f>
        <v/>
      </c>
      <c r="K21" s="12">
        <f>RTD("cqg.rtd", ,"ContractData",C21, "Y_Settlement",, "T")</f>
        <v>2.0803000000000003</v>
      </c>
      <c r="L21" s="12" t="str">
        <f t="shared" si="4"/>
        <v/>
      </c>
      <c r="N21" s="1" t="str">
        <f t="shared" si="0"/>
        <v>27</v>
      </c>
      <c r="O21" s="1" t="str">
        <f t="shared" si="1"/>
        <v>RBEX27</v>
      </c>
      <c r="P21" s="12" t="str">
        <f t="shared" si="5"/>
        <v/>
      </c>
      <c r="Q21" s="3"/>
      <c r="R21" s="3"/>
    </row>
    <row r="22" spans="1:20" x14ac:dyDescent="0.3">
      <c r="A22">
        <f t="shared" si="6"/>
        <v>20</v>
      </c>
      <c r="B22" t="str">
        <f t="shared" si="2"/>
        <v>RBE?20</v>
      </c>
      <c r="C22" t="str">
        <f>RTD("cqg.rtd", ,"ContractData",B22, "Symbol",, "T")</f>
        <v>RBEZ27</v>
      </c>
      <c r="D22" t="str">
        <f t="shared" si="3"/>
        <v>27</v>
      </c>
      <c r="E22" t="str">
        <f>RTD("cqg.rtd", ,"ContractData",B22, "ContractMonth",, "T")</f>
        <v>DEC</v>
      </c>
      <c r="F22" s="12">
        <f>RTD("cqg.rtd", ,"ContractData",C22, "LastTrade",, "T")</f>
        <v>2.0601000000000003</v>
      </c>
      <c r="G22" s="12">
        <f>RTD("cqg.rtd", ,"ContractData",C22, "NetLastTrade",, "T")</f>
        <v>1.9000000000000128E-3</v>
      </c>
      <c r="H22" s="12">
        <f>RTD("cqg.rtd", ,"ContractData",C22, "Bid",, "T")</f>
        <v>2.0750999999999999</v>
      </c>
      <c r="I22" s="12">
        <f>RTD("cqg.rtd", ,"ContractData",C22, "Ask",, "T")</f>
        <v>2.1402000000000001</v>
      </c>
      <c r="J22" s="12">
        <f>IF(RTD("cqg.rtd", ,"ContractData",C22, "T_Settlement",, "T")="",RTD("cqg.rtd", ,"ContractData",C22, "LastTrade",, "T"),RTD("cqg.rtd", ,"ContractData",C22, "T_Settlement",, "T"))</f>
        <v>2.0601000000000003</v>
      </c>
      <c r="K22" s="12">
        <f>RTD("cqg.rtd", ,"ContractData",C22, "Y_Settlement",, "T")</f>
        <v>2.0582000000000003</v>
      </c>
      <c r="L22" s="12">
        <f t="shared" si="4"/>
        <v>1.9000000000000128E-3</v>
      </c>
      <c r="N22" s="1" t="str">
        <f t="shared" si="0"/>
        <v>27</v>
      </c>
      <c r="O22" s="1" t="str">
        <f t="shared" si="1"/>
        <v>RBEZ27</v>
      </c>
      <c r="P22" s="12">
        <f t="shared" si="5"/>
        <v>0</v>
      </c>
      <c r="Q22" s="3"/>
      <c r="R22" s="3"/>
    </row>
    <row r="23" spans="1:20" x14ac:dyDescent="0.3">
      <c r="A23">
        <f t="shared" si="6"/>
        <v>21</v>
      </c>
      <c r="B23" t="str">
        <f t="shared" si="2"/>
        <v>RBE?21</v>
      </c>
      <c r="C23" t="str">
        <f>RTD("cqg.rtd", ,"ContractData",B23, "Symbol",, "T")</f>
        <v>RBEF28</v>
      </c>
      <c r="D23" t="str">
        <f t="shared" si="3"/>
        <v>28</v>
      </c>
      <c r="E23" t="str">
        <f>RTD("cqg.rtd", ,"ContractData",B23, "ContractMonth",, "T")</f>
        <v>JAN</v>
      </c>
      <c r="F23" s="12" t="str">
        <f>RTD("cqg.rtd", ,"ContractData",C23, "LastTrade",, "T")</f>
        <v/>
      </c>
      <c r="G23" s="12" t="str">
        <f>RTD("cqg.rtd", ,"ContractData",C23, "NetLastTrade",, "T")</f>
        <v/>
      </c>
      <c r="H23" s="12" t="str">
        <f>RTD("cqg.rtd", ,"ContractData",C23, "Bid",, "T")</f>
        <v/>
      </c>
      <c r="I23" s="12" t="str">
        <f>RTD("cqg.rtd", ,"ContractData",C23, "Ask",, "T")</f>
        <v/>
      </c>
      <c r="J23" s="12" t="str">
        <f>IF(RTD("cqg.rtd", ,"ContractData",C23, "T_Settlement",, "T")="",RTD("cqg.rtd", ,"ContractData",C23, "LastTrade",, "T"),RTD("cqg.rtd", ,"ContractData",C23, "T_Settlement",, "T"))</f>
        <v/>
      </c>
      <c r="K23" s="12">
        <f>RTD("cqg.rtd", ,"ContractData",C23, "Y_Settlement",, "T")</f>
        <v>2.0519000000000003</v>
      </c>
      <c r="L23" s="12" t="str">
        <f t="shared" si="4"/>
        <v/>
      </c>
      <c r="N23" s="1" t="str">
        <f t="shared" si="0"/>
        <v>28</v>
      </c>
      <c r="O23" s="1" t="str">
        <f t="shared" si="1"/>
        <v>RBEF28</v>
      </c>
      <c r="P23" s="12" t="str">
        <f t="shared" si="5"/>
        <v/>
      </c>
      <c r="Q23" s="3"/>
      <c r="R23" s="3"/>
    </row>
    <row r="24" spans="1:20" x14ac:dyDescent="0.3">
      <c r="A24">
        <f t="shared" si="6"/>
        <v>22</v>
      </c>
      <c r="B24" t="str">
        <f t="shared" si="2"/>
        <v>RBE?22</v>
      </c>
      <c r="C24" t="str">
        <f>RTD("cqg.rtd", ,"ContractData",B24, "Symbol",, "T")</f>
        <v>RBEG28</v>
      </c>
      <c r="D24" t="str">
        <f t="shared" si="3"/>
        <v>28</v>
      </c>
      <c r="E24" t="str">
        <f>RTD("cqg.rtd", ,"ContractData",B24, "ContractMonth",, "T")</f>
        <v>FEB</v>
      </c>
      <c r="F24" s="12" t="str">
        <f>RTD("cqg.rtd", ,"ContractData",C24, "LastTrade",, "T")</f>
        <v/>
      </c>
      <c r="G24" s="12" t="str">
        <f>RTD("cqg.rtd", ,"ContractData",C24, "NetLastTrade",, "T")</f>
        <v/>
      </c>
      <c r="H24" s="12">
        <f>RTD("cqg.rtd", ,"ContractData",C24, "Bid",, "T")</f>
        <v>1.6300000000000001</v>
      </c>
      <c r="I24" s="12" t="str">
        <f>RTD("cqg.rtd", ,"ContractData",C24, "Ask",, "T")</f>
        <v/>
      </c>
      <c r="J24" s="12" t="str">
        <f>IF(RTD("cqg.rtd", ,"ContractData",C24, "T_Settlement",, "T")="",RTD("cqg.rtd", ,"ContractData",C24, "LastTrade",, "T"),RTD("cqg.rtd", ,"ContractData",C24, "T_Settlement",, "T"))</f>
        <v/>
      </c>
      <c r="K24" s="12">
        <f>RTD("cqg.rtd", ,"ContractData",C24, "Y_Settlement",, "T")</f>
        <v>2.0617000000000001</v>
      </c>
      <c r="L24" s="12" t="str">
        <f t="shared" si="4"/>
        <v/>
      </c>
      <c r="N24" s="1" t="str">
        <f t="shared" si="0"/>
        <v>28</v>
      </c>
      <c r="O24" s="1" t="str">
        <f t="shared" si="1"/>
        <v>RBEG28</v>
      </c>
      <c r="P24" s="12" t="str">
        <f t="shared" si="5"/>
        <v/>
      </c>
      <c r="Q24" s="3"/>
    </row>
    <row r="25" spans="1:20" x14ac:dyDescent="0.3">
      <c r="A25">
        <f t="shared" si="6"/>
        <v>23</v>
      </c>
      <c r="B25" t="str">
        <f t="shared" si="2"/>
        <v>RBE?23</v>
      </c>
      <c r="C25" t="str">
        <f>RTD("cqg.rtd", ,"ContractData",B25, "Symbol",, "T")</f>
        <v>RBEH28</v>
      </c>
      <c r="D25" t="str">
        <f t="shared" si="3"/>
        <v>28</v>
      </c>
      <c r="E25" t="str">
        <f>RTD("cqg.rtd", ,"ContractData",B25, "ContractMonth",, "T")</f>
        <v>MAR</v>
      </c>
      <c r="F25" s="12" t="str">
        <f>RTD("cqg.rtd", ,"ContractData",C25, "LastTrade",, "T")</f>
        <v/>
      </c>
      <c r="G25" s="12" t="str">
        <f>RTD("cqg.rtd", ,"ContractData",C25, "NetLastTrade",, "T")</f>
        <v/>
      </c>
      <c r="H25" s="12">
        <f>RTD("cqg.rtd", ,"ContractData",C25, "Bid",, "T")</f>
        <v>1.7000000000000002</v>
      </c>
      <c r="I25" s="12" t="str">
        <f>RTD("cqg.rtd", ,"ContractData",C25, "Ask",, "T")</f>
        <v/>
      </c>
      <c r="J25" s="12" t="str">
        <f>IF(RTD("cqg.rtd", ,"ContractData",C25, "T_Settlement",, "T")="",RTD("cqg.rtd", ,"ContractData",C25, "LastTrade",, "T"),RTD("cqg.rtd", ,"ContractData",C25, "T_Settlement",, "T"))</f>
        <v/>
      </c>
      <c r="K25" s="12">
        <f>RTD("cqg.rtd", ,"ContractData",C25, "Y_Settlement",, "T")</f>
        <v>2.0788000000000002</v>
      </c>
      <c r="L25" s="12" t="str">
        <f t="shared" si="4"/>
        <v/>
      </c>
      <c r="N25" s="1" t="str">
        <f t="shared" si="0"/>
        <v>28</v>
      </c>
      <c r="O25" s="1" t="str">
        <f t="shared" si="1"/>
        <v>RBEH28</v>
      </c>
      <c r="P25" s="12" t="str">
        <f t="shared" si="5"/>
        <v/>
      </c>
      <c r="Q25" s="3"/>
    </row>
    <row r="26" spans="1:20" x14ac:dyDescent="0.3">
      <c r="A26">
        <f t="shared" si="6"/>
        <v>24</v>
      </c>
      <c r="B26" t="str">
        <f t="shared" si="2"/>
        <v>RBE?24</v>
      </c>
      <c r="C26" t="str">
        <f>RTD("cqg.rtd", ,"ContractData",B26, "Symbol",, "T")</f>
        <v>RBEJ28</v>
      </c>
      <c r="D26" t="str">
        <f t="shared" si="3"/>
        <v>28</v>
      </c>
      <c r="E26" t="str">
        <f>RTD("cqg.rtd", ,"ContractData",B26, "ContractMonth",, "T")</f>
        <v>APR</v>
      </c>
      <c r="F26" s="12" t="str">
        <f>RTD("cqg.rtd", ,"ContractData",C26, "LastTrade",, "T")</f>
        <v/>
      </c>
      <c r="G26" s="12" t="str">
        <f>RTD("cqg.rtd", ,"ContractData",C26, "NetLastTrade",, "T")</f>
        <v/>
      </c>
      <c r="H26" s="12">
        <f>RTD("cqg.rtd", ,"ContractData",C26, "Bid",, "T")</f>
        <v>1.9000000000000001</v>
      </c>
      <c r="I26" s="12" t="str">
        <f>RTD("cqg.rtd", ,"ContractData",C26, "Ask",, "T")</f>
        <v/>
      </c>
      <c r="J26" s="12" t="str">
        <f>IF(RTD("cqg.rtd", ,"ContractData",C26, "T_Settlement",, "T")="",RTD("cqg.rtd", ,"ContractData",C26, "LastTrade",, "T"),RTD("cqg.rtd", ,"ContractData",C26, "T_Settlement",, "T"))</f>
        <v/>
      </c>
      <c r="K26" s="12">
        <f>RTD("cqg.rtd", ,"ContractData",C26, "Y_Settlement",, "T")</f>
        <v>2.2659000000000002</v>
      </c>
      <c r="L26" s="12" t="str">
        <f t="shared" si="4"/>
        <v/>
      </c>
      <c r="N26" s="1" t="str">
        <f t="shared" si="0"/>
        <v>28</v>
      </c>
      <c r="O26" s="1" t="str">
        <f t="shared" si="1"/>
        <v>RBEJ28</v>
      </c>
      <c r="P26" s="12" t="str">
        <f t="shared" si="5"/>
        <v/>
      </c>
      <c r="Q26" s="3"/>
    </row>
    <row r="27" spans="1:20" x14ac:dyDescent="0.3">
      <c r="A27">
        <f t="shared" si="6"/>
        <v>25</v>
      </c>
      <c r="B27" t="str">
        <f t="shared" si="2"/>
        <v>RBE?25</v>
      </c>
      <c r="C27" t="str">
        <f>RTD("cqg.rtd", ,"ContractData",B27, "Symbol",, "T")</f>
        <v>RBEK28</v>
      </c>
      <c r="D27" t="str">
        <f t="shared" si="3"/>
        <v>28</v>
      </c>
      <c r="E27" t="str">
        <f>RTD("cqg.rtd", ,"ContractData",B27, "ContractMonth",, "T")</f>
        <v>MAY</v>
      </c>
      <c r="F27" s="12" t="str">
        <f>RTD("cqg.rtd", ,"ContractData",C27, "LastTrade",, "T")</f>
        <v/>
      </c>
      <c r="G27" s="12" t="str">
        <f>RTD("cqg.rtd", ,"ContractData",C27, "NetLastTrade",, "T")</f>
        <v/>
      </c>
      <c r="H27" s="12" t="str">
        <f>RTD("cqg.rtd", ,"ContractData",C27, "Bid",, "T")</f>
        <v/>
      </c>
      <c r="I27" s="12" t="str">
        <f>RTD("cqg.rtd", ,"ContractData",C27, "Ask",, "T")</f>
        <v/>
      </c>
      <c r="J27" s="12" t="str">
        <f>IF(RTD("cqg.rtd", ,"ContractData",C27, "T_Settlement",, "T")="",RTD("cqg.rtd", ,"ContractData",C27, "LastTrade",, "T"),RTD("cqg.rtd", ,"ContractData",C27, "T_Settlement",, "T"))</f>
        <v/>
      </c>
      <c r="K27" s="12">
        <f>RTD("cqg.rtd", ,"ContractData",C27, "Y_Settlement",, "T")</f>
        <v>2.2802000000000002</v>
      </c>
      <c r="L27" s="12" t="str">
        <f t="shared" si="4"/>
        <v/>
      </c>
      <c r="N27" s="1" t="str">
        <f t="shared" si="0"/>
        <v>28</v>
      </c>
      <c r="O27" s="1" t="str">
        <f t="shared" si="1"/>
        <v>RBEK28</v>
      </c>
      <c r="P27" s="12" t="str">
        <f t="shared" si="5"/>
        <v/>
      </c>
      <c r="Q27" s="3"/>
    </row>
    <row r="28" spans="1:20" x14ac:dyDescent="0.3">
      <c r="A28">
        <f t="shared" si="6"/>
        <v>26</v>
      </c>
      <c r="B28" t="str">
        <f t="shared" si="2"/>
        <v>RBE?26</v>
      </c>
      <c r="C28" t="str">
        <f>RTD("cqg.rtd", ,"ContractData",B28, "Symbol",, "T")</f>
        <v>RBEM28</v>
      </c>
      <c r="D28" t="str">
        <f t="shared" si="3"/>
        <v>28</v>
      </c>
      <c r="E28" t="str">
        <f>RTD("cqg.rtd", ,"ContractData",B28, "ContractMonth",, "T")</f>
        <v>JUN</v>
      </c>
      <c r="F28" s="12" t="str">
        <f>RTD("cqg.rtd", ,"ContractData",C28, "LastTrade",, "T")</f>
        <v/>
      </c>
      <c r="G28" s="12" t="str">
        <f>RTD("cqg.rtd", ,"ContractData",C28, "NetLastTrade",, "T")</f>
        <v/>
      </c>
      <c r="H28" s="12" t="str">
        <f>RTD("cqg.rtd", ,"ContractData",C28, "Bid",, "T")</f>
        <v/>
      </c>
      <c r="I28" s="12" t="str">
        <f>RTD("cqg.rtd", ,"ContractData",C28, "Ask",, "T")</f>
        <v/>
      </c>
      <c r="J28" s="12" t="str">
        <f>IF(RTD("cqg.rtd", ,"ContractData",C28, "T_Settlement",, "T")="",RTD("cqg.rtd", ,"ContractData",C28, "LastTrade",, "T"),RTD("cqg.rtd", ,"ContractData",C28, "T_Settlement",, "T"))</f>
        <v/>
      </c>
      <c r="K28" s="12">
        <f>RTD("cqg.rtd", ,"ContractData",C28, "Y_Settlement",, "T")</f>
        <v>2.274</v>
      </c>
      <c r="L28" s="12" t="str">
        <f t="shared" si="4"/>
        <v/>
      </c>
      <c r="N28" s="1" t="str">
        <f t="shared" si="0"/>
        <v>28</v>
      </c>
      <c r="O28" s="1" t="str">
        <f t="shared" si="1"/>
        <v>RBEM28</v>
      </c>
      <c r="P28" s="12" t="str">
        <f t="shared" si="5"/>
        <v/>
      </c>
      <c r="Q28" s="3"/>
    </row>
    <row r="29" spans="1:20" x14ac:dyDescent="0.3">
      <c r="A29">
        <f t="shared" si="6"/>
        <v>27</v>
      </c>
      <c r="B29" t="str">
        <f t="shared" si="2"/>
        <v>RBE?27</v>
      </c>
      <c r="C29" t="str">
        <f>RTD("cqg.rtd", ,"ContractData",B29, "Symbol",, "T")</f>
        <v>RBEN28</v>
      </c>
      <c r="D29" t="str">
        <f t="shared" si="3"/>
        <v>28</v>
      </c>
      <c r="E29" t="str">
        <f>RTD("cqg.rtd", ,"ContractData",B29, "ContractMonth",, "T")</f>
        <v>JUL</v>
      </c>
      <c r="F29" s="12" t="str">
        <f>RTD("cqg.rtd", ,"ContractData",C29, "LastTrade",, "T")</f>
        <v/>
      </c>
      <c r="G29" s="12" t="str">
        <f>RTD("cqg.rtd", ,"ContractData",C29, "NetLastTrade",, "T")</f>
        <v/>
      </c>
      <c r="H29" s="12" t="str">
        <f>RTD("cqg.rtd", ,"ContractData",C29, "Bid",, "T")</f>
        <v/>
      </c>
      <c r="I29" s="12" t="str">
        <f>RTD("cqg.rtd", ,"ContractData",C29, "Ask",, "T")</f>
        <v/>
      </c>
      <c r="J29" s="12" t="str">
        <f>IF(RTD("cqg.rtd", ,"ContractData",C29, "T_Settlement",, "T")="",RTD("cqg.rtd", ,"ContractData",C29, "LastTrade",, "T"),RTD("cqg.rtd", ,"ContractData",C29, "T_Settlement",, "T"))</f>
        <v/>
      </c>
      <c r="K29" s="12">
        <f>RTD("cqg.rtd", ,"ContractData",C29, "Y_Settlement",, "T")</f>
        <v>2.2619000000000002</v>
      </c>
      <c r="L29" s="12" t="str">
        <f t="shared" si="4"/>
        <v/>
      </c>
      <c r="N29" s="1" t="str">
        <f t="shared" si="0"/>
        <v>28</v>
      </c>
      <c r="O29" s="1" t="str">
        <f t="shared" si="1"/>
        <v>RBEN28</v>
      </c>
      <c r="P29" s="12" t="str">
        <f t="shared" si="5"/>
        <v/>
      </c>
      <c r="Q29" s="3"/>
    </row>
    <row r="30" spans="1:20" x14ac:dyDescent="0.3">
      <c r="A30">
        <f t="shared" si="6"/>
        <v>28</v>
      </c>
      <c r="B30" t="str">
        <f t="shared" si="2"/>
        <v>RBE?28</v>
      </c>
      <c r="C30" t="str">
        <f>RTD("cqg.rtd", ,"ContractData",B30, "Symbol",, "T")</f>
        <v>RBEQ28</v>
      </c>
      <c r="D30" t="str">
        <f t="shared" si="3"/>
        <v>28</v>
      </c>
      <c r="E30" t="str">
        <f>RTD("cqg.rtd", ,"ContractData",B30, "ContractMonth",, "T")</f>
        <v>AUG</v>
      </c>
      <c r="F30" s="12" t="str">
        <f>RTD("cqg.rtd", ,"ContractData",C30, "LastTrade",, "T")</f>
        <v/>
      </c>
      <c r="G30" s="12" t="str">
        <f>RTD("cqg.rtd", ,"ContractData",C30, "NetLastTrade",, "T")</f>
        <v/>
      </c>
      <c r="H30" s="12" t="str">
        <f>RTD("cqg.rtd", ,"ContractData",C30, "Bid",, "T")</f>
        <v/>
      </c>
      <c r="I30" s="12" t="str">
        <f>RTD("cqg.rtd", ,"ContractData",C30, "Ask",, "T")</f>
        <v/>
      </c>
      <c r="J30" s="12" t="str">
        <f>IF(RTD("cqg.rtd", ,"ContractData",C30, "T_Settlement",, "T")="",RTD("cqg.rtd", ,"ContractData",C30, "LastTrade",, "T"),RTD("cqg.rtd", ,"ContractData",C30, "T_Settlement",, "T"))</f>
        <v/>
      </c>
      <c r="K30" s="12">
        <f>RTD("cqg.rtd", ,"ContractData",C30, "Y_Settlement",, "T")</f>
        <v>2.2443</v>
      </c>
      <c r="L30" s="12" t="str">
        <f t="shared" si="4"/>
        <v/>
      </c>
      <c r="N30" s="1" t="str">
        <f t="shared" si="0"/>
        <v>28</v>
      </c>
      <c r="O30" s="1" t="str">
        <f t="shared" si="1"/>
        <v>RBEQ28</v>
      </c>
      <c r="P30" s="12" t="str">
        <f t="shared" si="5"/>
        <v/>
      </c>
      <c r="Q30" s="3"/>
    </row>
    <row r="31" spans="1:20" x14ac:dyDescent="0.3">
      <c r="A31">
        <f t="shared" si="6"/>
        <v>29</v>
      </c>
      <c r="B31" t="str">
        <f t="shared" si="2"/>
        <v>RBE?29</v>
      </c>
      <c r="C31" t="str">
        <f>RTD("cqg.rtd", ,"ContractData",B31, "Symbol",, "T")</f>
        <v>RBEU28</v>
      </c>
      <c r="D31" t="str">
        <f t="shared" si="3"/>
        <v>28</v>
      </c>
      <c r="E31" t="str">
        <f>RTD("cqg.rtd", ,"ContractData",B31, "ContractMonth",, "T")</f>
        <v>SEP</v>
      </c>
      <c r="F31" s="12" t="str">
        <f>RTD("cqg.rtd", ,"ContractData",C31, "LastTrade",, "T")</f>
        <v/>
      </c>
      <c r="G31" s="12" t="str">
        <f>RTD("cqg.rtd", ,"ContractData",C31, "NetLastTrade",, "T")</f>
        <v/>
      </c>
      <c r="H31" s="12" t="str">
        <f>RTD("cqg.rtd", ,"ContractData",C31, "Bid",, "T")</f>
        <v/>
      </c>
      <c r="I31" s="12" t="str">
        <f>RTD("cqg.rtd", ,"ContractData",C31, "Ask",, "T")</f>
        <v/>
      </c>
      <c r="J31" s="12" t="str">
        <f>IF(RTD("cqg.rtd", ,"ContractData",C31, "T_Settlement",, "T")="",RTD("cqg.rtd", ,"ContractData",C31, "LastTrade",, "T"),RTD("cqg.rtd", ,"ContractData",C31, "T_Settlement",, "T"))</f>
        <v/>
      </c>
      <c r="K31" s="12">
        <f>RTD("cqg.rtd", ,"ContractData",C31, "Y_Settlement",, "T")</f>
        <v>2.2116000000000002</v>
      </c>
      <c r="L31" s="12" t="str">
        <f t="shared" si="4"/>
        <v/>
      </c>
      <c r="N31" s="1" t="str">
        <f t="shared" si="0"/>
        <v>28</v>
      </c>
      <c r="O31" s="1" t="str">
        <f t="shared" si="1"/>
        <v>RBEU28</v>
      </c>
      <c r="P31" s="12" t="str">
        <f t="shared" si="5"/>
        <v/>
      </c>
      <c r="Q31" s="3"/>
      <c r="T31" s="14"/>
    </row>
    <row r="32" spans="1:20" x14ac:dyDescent="0.3">
      <c r="A32">
        <f t="shared" si="6"/>
        <v>30</v>
      </c>
      <c r="B32" t="str">
        <f t="shared" si="2"/>
        <v>RBE?30</v>
      </c>
      <c r="C32" t="str">
        <f>RTD("cqg.rtd", ,"ContractData",B32, "Symbol",, "T")</f>
        <v>RBEV28</v>
      </c>
      <c r="D32" t="str">
        <f t="shared" si="3"/>
        <v>28</v>
      </c>
      <c r="E32" t="str">
        <f>RTD("cqg.rtd", ,"ContractData",B32, "ContractMonth",, "T")</f>
        <v>OCT</v>
      </c>
      <c r="F32" s="12" t="str">
        <f>RTD("cqg.rtd", ,"ContractData",C32, "LastTrade",, "T")</f>
        <v/>
      </c>
      <c r="G32" s="12" t="str">
        <f>RTD("cqg.rtd", ,"ContractData",C32, "NetLastTrade",, "T")</f>
        <v/>
      </c>
      <c r="H32" s="12" t="str">
        <f>RTD("cqg.rtd", ,"ContractData",C32, "Bid",, "T")</f>
        <v/>
      </c>
      <c r="I32" s="12" t="str">
        <f>RTD("cqg.rtd", ,"ContractData",C32, "Ask",, "T")</f>
        <v/>
      </c>
      <c r="J32" s="12" t="str">
        <f>IF(RTD("cqg.rtd", ,"ContractData",C32, "T_Settlement",, "T")="",RTD("cqg.rtd", ,"ContractData",C32, "LastTrade",, "T"),RTD("cqg.rtd", ,"ContractData",C32, "T_Settlement",, "T"))</f>
        <v/>
      </c>
      <c r="K32" s="12">
        <f>RTD("cqg.rtd", ,"ContractData",C32, "Y_Settlement",, "T")</f>
        <v>2.0829</v>
      </c>
      <c r="L32" s="12" t="str">
        <f t="shared" si="4"/>
        <v/>
      </c>
      <c r="N32" s="1" t="str">
        <f t="shared" si="0"/>
        <v>28</v>
      </c>
      <c r="O32" s="1" t="str">
        <f t="shared" si="1"/>
        <v>RBEV28</v>
      </c>
      <c r="P32" s="12" t="str">
        <f t="shared" si="5"/>
        <v/>
      </c>
      <c r="Q32" s="3"/>
      <c r="T32" s="14"/>
    </row>
    <row r="33" spans="1:20" x14ac:dyDescent="0.3">
      <c r="A33">
        <f t="shared" si="6"/>
        <v>31</v>
      </c>
      <c r="B33" t="str">
        <f t="shared" si="2"/>
        <v>RBE?31</v>
      </c>
      <c r="C33" t="str">
        <f>RTD("cqg.rtd", ,"ContractData",B33, "Symbol",, "T")</f>
        <v>RBEX28</v>
      </c>
      <c r="D33" t="str">
        <f t="shared" si="3"/>
        <v>28</v>
      </c>
      <c r="E33" t="str">
        <f>RTD("cqg.rtd", ,"ContractData",B33, "ContractMonth",, "T")</f>
        <v>NOV</v>
      </c>
      <c r="F33" s="12" t="str">
        <f>RTD("cqg.rtd", ,"ContractData",C33, "LastTrade",, "T")</f>
        <v/>
      </c>
      <c r="G33" s="12" t="str">
        <f>RTD("cqg.rtd", ,"ContractData",C33, "NetLastTrade",, "T")</f>
        <v/>
      </c>
      <c r="H33" s="12" t="str">
        <f>RTD("cqg.rtd", ,"ContractData",C33, "Bid",, "T")</f>
        <v/>
      </c>
      <c r="I33" s="12" t="str">
        <f>RTD("cqg.rtd", ,"ContractData",C33, "Ask",, "T")</f>
        <v/>
      </c>
      <c r="J33" s="12" t="str">
        <f>IF(RTD("cqg.rtd", ,"ContractData",C33, "T_Settlement",, "T")="",RTD("cqg.rtd", ,"ContractData",C33, "LastTrade",, "T"),RTD("cqg.rtd", ,"ContractData",C33, "T_Settlement",, "T"))</f>
        <v/>
      </c>
      <c r="K33" s="12">
        <f>RTD("cqg.rtd", ,"ContractData",C33, "Y_Settlement",, "T")</f>
        <v>2.0510999999999999</v>
      </c>
      <c r="L33" s="12" t="str">
        <f t="shared" si="4"/>
        <v/>
      </c>
      <c r="N33" s="1" t="str">
        <f t="shared" si="0"/>
        <v>28</v>
      </c>
      <c r="O33" s="1" t="str">
        <f t="shared" si="1"/>
        <v>RBEX28</v>
      </c>
      <c r="P33" s="12" t="str">
        <f t="shared" si="5"/>
        <v/>
      </c>
      <c r="Q33" s="3"/>
    </row>
    <row r="34" spans="1:20" x14ac:dyDescent="0.3">
      <c r="A34">
        <f t="shared" si="6"/>
        <v>32</v>
      </c>
      <c r="B34" t="str">
        <f t="shared" si="2"/>
        <v>RBE?32</v>
      </c>
      <c r="C34" t="str">
        <f>RTD("cqg.rtd", ,"ContractData",B34, "Symbol",, "T")</f>
        <v>RBEZ28</v>
      </c>
      <c r="D34" t="str">
        <f t="shared" si="3"/>
        <v>28</v>
      </c>
      <c r="E34" t="str">
        <f>RTD("cqg.rtd", ,"ContractData",B34, "ContractMonth",, "T")</f>
        <v>DEC</v>
      </c>
      <c r="F34" s="12" t="str">
        <f>RTD("cqg.rtd", ,"ContractData",C34, "LastTrade",, "T")</f>
        <v/>
      </c>
      <c r="G34" s="12" t="str">
        <f>RTD("cqg.rtd", ,"ContractData",C34, "NetLastTrade",, "T")</f>
        <v/>
      </c>
      <c r="H34" s="12" t="str">
        <f>RTD("cqg.rtd", ,"ContractData",C34, "Bid",, "T")</f>
        <v/>
      </c>
      <c r="I34" s="12" t="str">
        <f>RTD("cqg.rtd", ,"ContractData",C34, "Ask",, "T")</f>
        <v/>
      </c>
      <c r="J34" s="12" t="str">
        <f>IF(RTD("cqg.rtd", ,"ContractData",C34, "T_Settlement",, "T")="",RTD("cqg.rtd", ,"ContractData",C34, "LastTrade",, "T"),RTD("cqg.rtd", ,"ContractData",C34, "T_Settlement",, "T"))</f>
        <v/>
      </c>
      <c r="K34" s="12">
        <f>RTD("cqg.rtd", ,"ContractData",C34, "Y_Settlement",, "T")</f>
        <v>2.0314000000000001</v>
      </c>
      <c r="L34" s="12" t="str">
        <f t="shared" si="4"/>
        <v/>
      </c>
      <c r="N34" s="1" t="str">
        <f t="shared" si="0"/>
        <v>28</v>
      </c>
      <c r="O34" s="1" t="str">
        <f t="shared" si="1"/>
        <v>RBEZ28</v>
      </c>
      <c r="P34" s="12" t="str">
        <f t="shared" si="5"/>
        <v/>
      </c>
      <c r="Q34" s="3"/>
    </row>
    <row r="35" spans="1:20" x14ac:dyDescent="0.3">
      <c r="A35">
        <f t="shared" si="6"/>
        <v>33</v>
      </c>
      <c r="B35" t="str">
        <f t="shared" si="2"/>
        <v>RBE?33</v>
      </c>
      <c r="C35" t="str">
        <f>RTD("cqg.rtd", ,"ContractData",B35, "Symbol",, "T")</f>
        <v>RBEF29</v>
      </c>
      <c r="D35" t="str">
        <f t="shared" si="3"/>
        <v>29</v>
      </c>
      <c r="E35" t="str">
        <f>RTD("cqg.rtd", ,"ContractData",B35, "ContractMonth",, "T")</f>
        <v>JAN</v>
      </c>
      <c r="F35" s="12" t="str">
        <f>RTD("cqg.rtd", ,"ContractData",C35, "LastTrade",, "T")</f>
        <v/>
      </c>
      <c r="G35" s="12" t="str">
        <f>RTD("cqg.rtd", ,"ContractData",C35, "NetLastTrade",, "T")</f>
        <v/>
      </c>
      <c r="H35" s="12">
        <f>RTD("cqg.rtd", ,"ContractData",C35, "Bid",, "T")</f>
        <v>1.6156000000000001</v>
      </c>
      <c r="I35" s="12" t="str">
        <f>RTD("cqg.rtd", ,"ContractData",C35, "Ask",, "T")</f>
        <v/>
      </c>
      <c r="J35" s="12" t="str">
        <f>IF(RTD("cqg.rtd", ,"ContractData",C35, "T_Settlement",, "T")="",RTD("cqg.rtd", ,"ContractData",C35, "LastTrade",, "T"),RTD("cqg.rtd", ,"ContractData",C35, "T_Settlement",, "T"))</f>
        <v/>
      </c>
      <c r="K35" s="12">
        <f>RTD("cqg.rtd", ,"ContractData",C35, "Y_Settlement",, "T")</f>
        <v>2.0289000000000001</v>
      </c>
      <c r="L35" s="12" t="str">
        <f t="shared" si="4"/>
        <v/>
      </c>
      <c r="N35" s="1" t="str">
        <f t="shared" si="0"/>
        <v>29</v>
      </c>
      <c r="O35" s="1" t="str">
        <f t="shared" si="1"/>
        <v>RBEF29</v>
      </c>
      <c r="P35" s="12" t="str">
        <f t="shared" si="5"/>
        <v/>
      </c>
      <c r="Q35" s="3"/>
      <c r="T35" s="14"/>
    </row>
    <row r="36" spans="1:20" x14ac:dyDescent="0.3">
      <c r="A36">
        <f t="shared" si="6"/>
        <v>34</v>
      </c>
      <c r="B36" t="str">
        <f t="shared" si="2"/>
        <v>RBE?34</v>
      </c>
      <c r="C36" t="str">
        <f>RTD("cqg.rtd", ,"ContractData",B36, "Symbol",, "T")</f>
        <v>RBEG29</v>
      </c>
      <c r="D36" t="str">
        <f t="shared" si="3"/>
        <v>29</v>
      </c>
      <c r="E36" t="str">
        <f>RTD("cqg.rtd", ,"ContractData",B36, "ContractMonth",, "T")</f>
        <v>FEB</v>
      </c>
      <c r="F36" s="12" t="str">
        <f>RTD("cqg.rtd", ,"ContractData",C36, "LastTrade",, "T")</f>
        <v/>
      </c>
      <c r="G36" s="12" t="str">
        <f>RTD("cqg.rtd", ,"ContractData",C36, "NetLastTrade",, "T")</f>
        <v/>
      </c>
      <c r="H36" s="12">
        <f>RTD("cqg.rtd", ,"ContractData",C36, "Bid",, "T")</f>
        <v>1.6300000000000001</v>
      </c>
      <c r="I36" s="12" t="str">
        <f>RTD("cqg.rtd", ,"ContractData",C36, "Ask",, "T")</f>
        <v/>
      </c>
      <c r="J36" s="12" t="str">
        <f>IF(RTD("cqg.rtd", ,"ContractData",C36, "T_Settlement",, "T")="",RTD("cqg.rtd", ,"ContractData",C36, "LastTrade",, "T"),RTD("cqg.rtd", ,"ContractData",C36, "T_Settlement",, "T"))</f>
        <v/>
      </c>
      <c r="K36" s="12">
        <f>RTD("cqg.rtd", ,"ContractData",C36, "Y_Settlement",, "T")</f>
        <v>2.0420000000000003</v>
      </c>
      <c r="L36" s="12" t="str">
        <f t="shared" si="4"/>
        <v/>
      </c>
      <c r="N36" s="1" t="str">
        <f t="shared" si="0"/>
        <v>29</v>
      </c>
      <c r="O36" s="1" t="str">
        <f t="shared" si="1"/>
        <v>RBEG29</v>
      </c>
      <c r="P36" s="12" t="str">
        <f t="shared" si="5"/>
        <v/>
      </c>
      <c r="Q36" s="3"/>
    </row>
    <row r="37" spans="1:20" x14ac:dyDescent="0.3">
      <c r="A37">
        <f t="shared" si="6"/>
        <v>35</v>
      </c>
      <c r="B37" t="str">
        <f t="shared" si="2"/>
        <v>RBE?35</v>
      </c>
      <c r="C37" t="str">
        <f>RTD("cqg.rtd", ,"ContractData",B37, "Symbol",, "T")</f>
        <v>RBEH29</v>
      </c>
      <c r="D37" t="str">
        <f t="shared" si="3"/>
        <v>29</v>
      </c>
      <c r="E37" t="str">
        <f>RTD("cqg.rtd", ,"ContractData",B37, "ContractMonth",, "T")</f>
        <v>MAR</v>
      </c>
      <c r="F37" s="12" t="str">
        <f>RTD("cqg.rtd", ,"ContractData",C37, "LastTrade",, "T")</f>
        <v/>
      </c>
      <c r="G37" s="12" t="str">
        <f>RTD("cqg.rtd", ,"ContractData",C37, "NetLastTrade",, "T")</f>
        <v/>
      </c>
      <c r="H37" s="12">
        <f>RTD("cqg.rtd", ,"ContractData",C37, "Bid",, "T")</f>
        <v>1.7000000000000002</v>
      </c>
      <c r="I37" s="12" t="str">
        <f>RTD("cqg.rtd", ,"ContractData",C37, "Ask",, "T")</f>
        <v/>
      </c>
      <c r="J37" s="12" t="str">
        <f>IF(RTD("cqg.rtd", ,"ContractData",C37, "T_Settlement",, "T")="",RTD("cqg.rtd", ,"ContractData",C37, "LastTrade",, "T"),RTD("cqg.rtd", ,"ContractData",C37, "T_Settlement",, "T"))</f>
        <v/>
      </c>
      <c r="K37" s="12">
        <f>RTD("cqg.rtd", ,"ContractData",C37, "Y_Settlement",, "T")</f>
        <v>2.0609000000000002</v>
      </c>
      <c r="L37" s="12" t="str">
        <f t="shared" si="4"/>
        <v/>
      </c>
      <c r="N37" s="1" t="str">
        <f t="shared" si="0"/>
        <v>29</v>
      </c>
      <c r="O37" s="1" t="str">
        <f t="shared" si="1"/>
        <v>RBEH29</v>
      </c>
      <c r="P37" s="12" t="str">
        <f t="shared" si="5"/>
        <v/>
      </c>
      <c r="Q37" s="3"/>
    </row>
    <row r="38" spans="1:20" x14ac:dyDescent="0.3">
      <c r="A38">
        <f t="shared" si="6"/>
        <v>36</v>
      </c>
      <c r="B38" t="str">
        <f t="shared" si="2"/>
        <v>RBE?36</v>
      </c>
      <c r="C38" t="str">
        <f>RTD("cqg.rtd", ,"ContractData",B38, "Symbol",, "T")</f>
        <v>RBEJ29</v>
      </c>
      <c r="D38" t="str">
        <f t="shared" si="3"/>
        <v>29</v>
      </c>
      <c r="E38" t="str">
        <f>RTD("cqg.rtd", ,"ContractData",B38, "ContractMonth",, "T")</f>
        <v>APR</v>
      </c>
      <c r="F38" s="12" t="str">
        <f>RTD("cqg.rtd", ,"ContractData",C38, "LastTrade",, "T")</f>
        <v/>
      </c>
      <c r="G38" s="12" t="str">
        <f>RTD("cqg.rtd", ,"ContractData",C38, "NetLastTrade",, "T")</f>
        <v/>
      </c>
      <c r="H38" s="12">
        <f>RTD("cqg.rtd", ,"ContractData",C38, "Bid",, "T")</f>
        <v>1.9000000000000001</v>
      </c>
      <c r="I38" s="12" t="str">
        <f>RTD("cqg.rtd", ,"ContractData",C38, "Ask",, "T")</f>
        <v/>
      </c>
      <c r="J38" s="12" t="str">
        <f>IF(RTD("cqg.rtd", ,"ContractData",C38, "T_Settlement",, "T")="",RTD("cqg.rtd", ,"ContractData",C38, "LastTrade",, "T"),RTD("cqg.rtd", ,"ContractData",C38, "T_Settlement",, "T"))</f>
        <v/>
      </c>
      <c r="K38" s="12">
        <f>RTD("cqg.rtd", ,"ContractData",C38, "Y_Settlement",, "T")</f>
        <v>2.2495000000000003</v>
      </c>
      <c r="L38" s="12" t="str">
        <f t="shared" si="4"/>
        <v/>
      </c>
      <c r="N38" s="1" t="str">
        <f t="shared" si="0"/>
        <v>29</v>
      </c>
      <c r="O38" s="1" t="str">
        <f t="shared" si="1"/>
        <v>RBEJ29</v>
      </c>
      <c r="P38" s="12" t="str">
        <f t="shared" si="5"/>
        <v/>
      </c>
      <c r="Q38" s="3"/>
    </row>
    <row r="39" spans="1:20" x14ac:dyDescent="0.3">
      <c r="A39">
        <f t="shared" si="6"/>
        <v>37</v>
      </c>
      <c r="B39" t="str">
        <f t="shared" si="2"/>
        <v>RBE?37</v>
      </c>
      <c r="C39" t="str">
        <f>RTD("cqg.rtd", ,"ContractData",B39, "Symbol",, "T")</f>
        <v>RBEK29</v>
      </c>
      <c r="D39" t="str">
        <f t="shared" si="3"/>
        <v>29</v>
      </c>
      <c r="E39" t="str">
        <f>RTD("cqg.rtd", ,"ContractData",B39, "ContractMonth",, "T")</f>
        <v>MAY</v>
      </c>
      <c r="F39" s="12" t="str">
        <f>RTD("cqg.rtd", ,"ContractData",C39, "LastTrade",, "T")</f>
        <v/>
      </c>
      <c r="G39" s="12" t="str">
        <f>RTD("cqg.rtd", ,"ContractData",C39, "NetLastTrade",, "T")</f>
        <v/>
      </c>
      <c r="H39" s="12" t="str">
        <f>RTD("cqg.rtd", ,"ContractData",C39, "Bid",, "T")</f>
        <v/>
      </c>
      <c r="I39" s="12" t="str">
        <f>RTD("cqg.rtd", ,"ContractData",C39, "Ask",, "T")</f>
        <v/>
      </c>
      <c r="J39" s="12" t="str">
        <f>IF(RTD("cqg.rtd", ,"ContractData",C39, "T_Settlement",, "T")="",RTD("cqg.rtd", ,"ContractData",C39, "LastTrade",, "T"),RTD("cqg.rtd", ,"ContractData",C39, "T_Settlement",, "T"))</f>
        <v/>
      </c>
      <c r="K39" s="12">
        <f>RTD("cqg.rtd", ,"ContractData",C39, "Y_Settlement",, "T")</f>
        <v>2.2655000000000003</v>
      </c>
      <c r="L39" s="12" t="str">
        <f t="shared" si="4"/>
        <v/>
      </c>
      <c r="N39" s="1" t="str">
        <f t="shared" si="0"/>
        <v>29</v>
      </c>
      <c r="O39" s="1" t="str">
        <f t="shared" si="1"/>
        <v>RBEK29</v>
      </c>
      <c r="P39" s="12" t="str">
        <f t="shared" si="5"/>
        <v/>
      </c>
      <c r="Q39" s="3"/>
    </row>
    <row r="40" spans="1:20" x14ac:dyDescent="0.3">
      <c r="A40">
        <f t="shared" si="6"/>
        <v>38</v>
      </c>
      <c r="B40" t="str">
        <f t="shared" si="2"/>
        <v>RBE?38</v>
      </c>
      <c r="C40" t="str">
        <f>RTD("cqg.rtd", ,"ContractData",B40, "Symbol",, "T")</f>
        <v>RBEM29</v>
      </c>
      <c r="D40" t="str">
        <f t="shared" si="3"/>
        <v>29</v>
      </c>
      <c r="E40" t="str">
        <f>RTD("cqg.rtd", ,"ContractData",B40, "ContractMonth",, "T")</f>
        <v>JUN</v>
      </c>
      <c r="F40" s="12" t="str">
        <f>RTD("cqg.rtd", ,"ContractData",C40, "LastTrade",, "T")</f>
        <v/>
      </c>
      <c r="G40" s="12" t="str">
        <f>RTD("cqg.rtd", ,"ContractData",C40, "NetLastTrade",, "T")</f>
        <v/>
      </c>
      <c r="H40" s="12" t="str">
        <f>RTD("cqg.rtd", ,"ContractData",C40, "Bid",, "T")</f>
        <v/>
      </c>
      <c r="I40" s="12" t="str">
        <f>RTD("cqg.rtd", ,"ContractData",C40, "Ask",, "T")</f>
        <v/>
      </c>
      <c r="J40" s="12" t="str">
        <f>IF(RTD("cqg.rtd", ,"ContractData",C40, "T_Settlement",, "T")="",RTD("cqg.rtd", ,"ContractData",C40, "LastTrade",, "T"),RTD("cqg.rtd", ,"ContractData",C40, "T_Settlement",, "T"))</f>
        <v/>
      </c>
      <c r="K40" s="12">
        <f>RTD("cqg.rtd", ,"ContractData",C40, "Y_Settlement",, "T")</f>
        <v>2.2608000000000001</v>
      </c>
      <c r="L40" s="12" t="str">
        <f t="shared" si="4"/>
        <v/>
      </c>
      <c r="N40" s="1" t="str">
        <f t="shared" si="0"/>
        <v>29</v>
      </c>
      <c r="O40" s="1" t="str">
        <f t="shared" si="1"/>
        <v>RBEM29</v>
      </c>
      <c r="P40" s="12" t="str">
        <f t="shared" si="5"/>
        <v/>
      </c>
      <c r="Q40" s="3"/>
    </row>
    <row r="41" spans="1:20" x14ac:dyDescent="0.3">
      <c r="A41">
        <f t="shared" si="6"/>
        <v>39</v>
      </c>
      <c r="B41" t="str">
        <f t="shared" si="2"/>
        <v>RBE?39</v>
      </c>
      <c r="C41" t="str">
        <f>RTD("cqg.rtd", ,"ContractData",B41, "Symbol",, "T")</f>
        <v>RBEN29</v>
      </c>
      <c r="D41" t="str">
        <f t="shared" si="3"/>
        <v>29</v>
      </c>
      <c r="E41" t="str">
        <f>RTD("cqg.rtd", ,"ContractData",B41, "ContractMonth",, "T")</f>
        <v>JUL</v>
      </c>
      <c r="F41" s="12" t="str">
        <f>RTD("cqg.rtd", ,"ContractData",C41, "LastTrade",, "T")</f>
        <v/>
      </c>
      <c r="G41" s="12" t="str">
        <f>RTD("cqg.rtd", ,"ContractData",C41, "NetLastTrade",, "T")</f>
        <v/>
      </c>
      <c r="H41" s="12" t="str">
        <f>RTD("cqg.rtd", ,"ContractData",C41, "Bid",, "T")</f>
        <v/>
      </c>
      <c r="I41" s="12" t="str">
        <f>RTD("cqg.rtd", ,"ContractData",C41, "Ask",, "T")</f>
        <v/>
      </c>
      <c r="J41" s="12" t="str">
        <f>IF(RTD("cqg.rtd", ,"ContractData",C41, "T_Settlement",, "T")="",RTD("cqg.rtd", ,"ContractData",C41, "LastTrade",, "T"),RTD("cqg.rtd", ,"ContractData",C41, "T_Settlement",, "T"))</f>
        <v/>
      </c>
      <c r="K41" s="12">
        <f>RTD("cqg.rtd", ,"ContractData",C41, "Y_Settlement",, "T")</f>
        <v>2.2505000000000002</v>
      </c>
      <c r="L41" s="12" t="str">
        <f t="shared" si="4"/>
        <v/>
      </c>
      <c r="N41" s="1" t="str">
        <f t="shared" si="0"/>
        <v>29</v>
      </c>
      <c r="O41" s="1" t="str">
        <f t="shared" si="1"/>
        <v>RBEN29</v>
      </c>
      <c r="P41" s="12" t="str">
        <f t="shared" si="5"/>
        <v/>
      </c>
      <c r="Q41" s="3"/>
    </row>
    <row r="42" spans="1:20" x14ac:dyDescent="0.3">
      <c r="A42">
        <f t="shared" si="6"/>
        <v>40</v>
      </c>
      <c r="B42" t="str">
        <f t="shared" si="2"/>
        <v>RBE?40</v>
      </c>
      <c r="C42" t="str">
        <f>RTD("cqg.rtd", ,"ContractData",B42, "Symbol",, "T")</f>
        <v>RBEQ29</v>
      </c>
      <c r="D42" t="str">
        <f t="shared" si="3"/>
        <v>29</v>
      </c>
      <c r="E42" t="str">
        <f>RTD("cqg.rtd", ,"ContractData",B42, "ContractMonth",, "T")</f>
        <v>AUG</v>
      </c>
      <c r="F42" s="12" t="str">
        <f>RTD("cqg.rtd", ,"ContractData",C42, "LastTrade",, "T")</f>
        <v/>
      </c>
      <c r="G42" s="12" t="str">
        <f>RTD("cqg.rtd", ,"ContractData",C42, "NetLastTrade",, "T")</f>
        <v/>
      </c>
      <c r="H42" s="12" t="str">
        <f>RTD("cqg.rtd", ,"ContractData",C42, "Bid",, "T")</f>
        <v/>
      </c>
      <c r="I42" s="12" t="str">
        <f>RTD("cqg.rtd", ,"ContractData",C42, "Ask",, "T")</f>
        <v/>
      </c>
      <c r="J42" s="12" t="str">
        <f>IF(RTD("cqg.rtd", ,"ContractData",C42, "T_Settlement",, "T")="",RTD("cqg.rtd", ,"ContractData",C42, "LastTrade",, "T"),RTD("cqg.rtd", ,"ContractData",C42, "T_Settlement",, "T"))</f>
        <v/>
      </c>
      <c r="K42" s="12">
        <f>RTD("cqg.rtd", ,"ContractData",C42, "Y_Settlement",, "T")</f>
        <v>2.2343999999999999</v>
      </c>
      <c r="L42" s="12" t="str">
        <f t="shared" si="4"/>
        <v/>
      </c>
      <c r="N42" s="1" t="str">
        <f t="shared" si="0"/>
        <v>29</v>
      </c>
      <c r="O42" s="1" t="str">
        <f t="shared" si="1"/>
        <v>RBEQ29</v>
      </c>
      <c r="P42" s="12" t="str">
        <f t="shared" si="5"/>
        <v/>
      </c>
      <c r="Q42" s="3"/>
    </row>
    <row r="43" spans="1:20" x14ac:dyDescent="0.3">
      <c r="A43">
        <f t="shared" si="6"/>
        <v>41</v>
      </c>
      <c r="B43" t="str">
        <f t="shared" si="2"/>
        <v>RBE?41</v>
      </c>
      <c r="C43" t="str">
        <f>RTD("cqg.rtd", ,"ContractData",B43, "Symbol",, "T")</f>
        <v>RBEU29</v>
      </c>
      <c r="D43" t="str">
        <f t="shared" si="3"/>
        <v>29</v>
      </c>
      <c r="E43" t="str">
        <f>RTD("cqg.rtd", ,"ContractData",B43, "ContractMonth",, "T")</f>
        <v>SEP</v>
      </c>
      <c r="F43" s="12" t="str">
        <f>RTD("cqg.rtd", ,"ContractData",C43, "LastTrade",, "T")</f>
        <v/>
      </c>
      <c r="G43" s="12" t="str">
        <f>RTD("cqg.rtd", ,"ContractData",C43, "NetLastTrade",, "T")</f>
        <v/>
      </c>
      <c r="H43" s="12" t="str">
        <f>RTD("cqg.rtd", ,"ContractData",C43, "Bid",, "T")</f>
        <v/>
      </c>
      <c r="I43" s="12" t="str">
        <f>RTD("cqg.rtd", ,"ContractData",C43, "Ask",, "T")</f>
        <v/>
      </c>
      <c r="J43" s="12" t="str">
        <f>IF(RTD("cqg.rtd", ,"ContractData",C43, "T_Settlement",, "T")="",RTD("cqg.rtd", ,"ContractData",C43, "LastTrade",, "T"),RTD("cqg.rtd", ,"ContractData",C43, "T_Settlement",, "T"))</f>
        <v/>
      </c>
      <c r="K43" s="12">
        <f>RTD("cqg.rtd", ,"ContractData",C43, "Y_Settlement",, "T")</f>
        <v>2.2036000000000002</v>
      </c>
      <c r="L43" s="12" t="str">
        <f t="shared" si="4"/>
        <v/>
      </c>
      <c r="N43" s="1" t="str">
        <f t="shared" si="0"/>
        <v>29</v>
      </c>
      <c r="O43" s="1" t="str">
        <f t="shared" si="1"/>
        <v>RBEU29</v>
      </c>
      <c r="P43" s="12" t="str">
        <f t="shared" si="5"/>
        <v/>
      </c>
      <c r="Q43" s="3"/>
    </row>
    <row r="44" spans="1:20" x14ac:dyDescent="0.3">
      <c r="A44">
        <f t="shared" si="6"/>
        <v>42</v>
      </c>
      <c r="B44" t="str">
        <f t="shared" si="2"/>
        <v>RBE?42</v>
      </c>
      <c r="C44" t="str">
        <f>RTD("cqg.rtd", ,"ContractData",B44, "Symbol",, "T")</f>
        <v>RBEV29</v>
      </c>
      <c r="D44" t="str">
        <f t="shared" si="3"/>
        <v>29</v>
      </c>
      <c r="E44" t="str">
        <f>RTD("cqg.rtd", ,"ContractData",B44, "ContractMonth",, "T")</f>
        <v>OCT</v>
      </c>
      <c r="F44" s="12" t="str">
        <f>RTD("cqg.rtd", ,"ContractData",C44, "LastTrade",, "T")</f>
        <v/>
      </c>
      <c r="G44" s="12" t="str">
        <f>RTD("cqg.rtd", ,"ContractData",C44, "NetLastTrade",, "T")</f>
        <v/>
      </c>
      <c r="H44" s="12" t="str">
        <f>RTD("cqg.rtd", ,"ContractData",C44, "Bid",, "T")</f>
        <v/>
      </c>
      <c r="I44" s="12" t="str">
        <f>RTD("cqg.rtd", ,"ContractData",C44, "Ask",, "T")</f>
        <v/>
      </c>
      <c r="J44" s="12" t="str">
        <f>IF(RTD("cqg.rtd", ,"ContractData",C44, "T_Settlement",, "T")="",RTD("cqg.rtd", ,"ContractData",C44, "LastTrade",, "T"),RTD("cqg.rtd", ,"ContractData",C44, "T_Settlement",, "T"))</f>
        <v/>
      </c>
      <c r="K44" s="12">
        <f>RTD("cqg.rtd", ,"ContractData",C44, "Y_Settlement",, "T")</f>
        <v>2.0762</v>
      </c>
      <c r="L44" s="12" t="str">
        <f t="shared" si="4"/>
        <v/>
      </c>
      <c r="N44" s="1" t="str">
        <f t="shared" si="0"/>
        <v>29</v>
      </c>
      <c r="O44" s="1" t="str">
        <f t="shared" si="1"/>
        <v>RBEV29</v>
      </c>
      <c r="P44" s="12" t="str">
        <f t="shared" si="5"/>
        <v/>
      </c>
      <c r="Q44" s="3"/>
    </row>
    <row r="45" spans="1:20" x14ac:dyDescent="0.3">
      <c r="A45">
        <f t="shared" si="6"/>
        <v>43</v>
      </c>
      <c r="B45" t="str">
        <f t="shared" si="2"/>
        <v>RBE?43</v>
      </c>
      <c r="C45" t="str">
        <f>RTD("cqg.rtd", ,"ContractData",B45, "Symbol",, "T")</f>
        <v>RBEX29</v>
      </c>
      <c r="D45" t="str">
        <f t="shared" si="3"/>
        <v>29</v>
      </c>
      <c r="E45" t="str">
        <f>RTD("cqg.rtd", ,"ContractData",B45, "ContractMonth",, "T")</f>
        <v>NOV</v>
      </c>
      <c r="F45" s="12" t="str">
        <f>RTD("cqg.rtd", ,"ContractData",C45, "LastTrade",, "T")</f>
        <v/>
      </c>
      <c r="G45" s="12" t="str">
        <f>RTD("cqg.rtd", ,"ContractData",C45, "NetLastTrade",, "T")</f>
        <v/>
      </c>
      <c r="H45" s="12" t="str">
        <f>RTD("cqg.rtd", ,"ContractData",C45, "Bid",, "T")</f>
        <v/>
      </c>
      <c r="I45" s="12" t="str">
        <f>RTD("cqg.rtd", ,"ContractData",C45, "Ask",, "T")</f>
        <v/>
      </c>
      <c r="J45" s="12" t="str">
        <f>IF(RTD("cqg.rtd", ,"ContractData",C45, "T_Settlement",, "T")="",RTD("cqg.rtd", ,"ContractData",C45, "LastTrade",, "T"),RTD("cqg.rtd", ,"ContractData",C45, "T_Settlement",, "T"))</f>
        <v/>
      </c>
      <c r="K45" s="12">
        <f>RTD("cqg.rtd", ,"ContractData",C45, "Y_Settlement",, "T")</f>
        <v>2.0462000000000002</v>
      </c>
      <c r="L45" s="12" t="str">
        <f t="shared" si="4"/>
        <v/>
      </c>
      <c r="N45" s="1" t="str">
        <f t="shared" si="0"/>
        <v>29</v>
      </c>
      <c r="O45" s="1" t="str">
        <f t="shared" si="1"/>
        <v>RBEX29</v>
      </c>
      <c r="P45" s="12" t="str">
        <f t="shared" si="5"/>
        <v/>
      </c>
      <c r="Q45" s="3"/>
    </row>
    <row r="46" spans="1:20" x14ac:dyDescent="0.3">
      <c r="A46">
        <f t="shared" si="6"/>
        <v>44</v>
      </c>
      <c r="B46" t="str">
        <f t="shared" si="2"/>
        <v>RBE?44</v>
      </c>
      <c r="C46" t="str">
        <f>RTD("cqg.rtd", ,"ContractData",B46, "Symbol",, "T")</f>
        <v>RBEZ29</v>
      </c>
      <c r="D46" t="str">
        <f t="shared" si="3"/>
        <v>29</v>
      </c>
      <c r="E46" t="str">
        <f>RTD("cqg.rtd", ,"ContractData",B46, "ContractMonth",, "T")</f>
        <v>DEC</v>
      </c>
      <c r="F46" s="12" t="str">
        <f>RTD("cqg.rtd", ,"ContractData",C46, "LastTrade",, "T")</f>
        <v/>
      </c>
      <c r="G46" s="12" t="str">
        <f>RTD("cqg.rtd", ,"ContractData",C46, "NetLastTrade",, "T")</f>
        <v/>
      </c>
      <c r="H46" s="12" t="str">
        <f>RTD("cqg.rtd", ,"ContractData",C46, "Bid",, "T")</f>
        <v/>
      </c>
      <c r="I46" s="12" t="str">
        <f>RTD("cqg.rtd", ,"ContractData",C46, "Ask",, "T")</f>
        <v/>
      </c>
      <c r="J46" s="12" t="str">
        <f>IF(RTD("cqg.rtd", ,"ContractData",C46, "T_Settlement",, "T")="",RTD("cqg.rtd", ,"ContractData",C46, "LastTrade",, "T"),RTD("cqg.rtd", ,"ContractData",C46, "T_Settlement",, "T"))</f>
        <v/>
      </c>
      <c r="K46" s="12">
        <f>RTD("cqg.rtd", ,"ContractData",C46, "Y_Settlement",, "T")</f>
        <v>2.0289999999999999</v>
      </c>
      <c r="L46" s="12" t="str">
        <f t="shared" si="4"/>
        <v/>
      </c>
      <c r="N46" s="1" t="str">
        <f t="shared" si="0"/>
        <v>29</v>
      </c>
      <c r="O46" s="1" t="str">
        <f t="shared" si="1"/>
        <v>RBEZ29</v>
      </c>
      <c r="P46" s="12" t="str">
        <f t="shared" si="5"/>
        <v/>
      </c>
      <c r="Q46" s="3"/>
    </row>
    <row r="47" spans="1:20" x14ac:dyDescent="0.3">
      <c r="A47">
        <f t="shared" si="6"/>
        <v>45</v>
      </c>
      <c r="B47" t="str">
        <f t="shared" si="2"/>
        <v>RBE?45</v>
      </c>
      <c r="C47" t="str">
        <f>RTD("cqg.rtd", ,"ContractData",B47, "Symbol",, "T")</f>
        <v>RBEF30</v>
      </c>
      <c r="D47" t="str">
        <f t="shared" si="3"/>
        <v>30</v>
      </c>
      <c r="E47" t="str">
        <f>RTD("cqg.rtd", ,"ContractData",B47, "ContractMonth",, "T")</f>
        <v>JAN</v>
      </c>
      <c r="F47" s="12" t="str">
        <f>RTD("cqg.rtd", ,"ContractData",C47, "LastTrade",, "T")</f>
        <v/>
      </c>
      <c r="G47" s="12" t="str">
        <f>RTD("cqg.rtd", ,"ContractData",C47, "NetLastTrade",, "T")</f>
        <v/>
      </c>
      <c r="H47" s="12" t="str">
        <f>RTD("cqg.rtd", ,"ContractData",C47, "Bid",, "T")</f>
        <v/>
      </c>
      <c r="I47" s="12" t="str">
        <f>RTD("cqg.rtd", ,"ContractData",C47, "Ask",, "T")</f>
        <v/>
      </c>
      <c r="J47" s="12" t="str">
        <f>IF(RTD("cqg.rtd", ,"ContractData",C47, "T_Settlement",, "T")="",RTD("cqg.rtd", ,"ContractData",C47, "LastTrade",, "T"),RTD("cqg.rtd", ,"ContractData",C47, "T_Settlement",, "T"))</f>
        <v/>
      </c>
      <c r="K47" s="12">
        <f>RTD("cqg.rtd", ,"ContractData",C47, "Y_Settlement",, "T")</f>
        <v>2.0265</v>
      </c>
      <c r="L47" s="12" t="str">
        <f t="shared" si="4"/>
        <v/>
      </c>
      <c r="N47" s="1" t="str">
        <f t="shared" si="0"/>
        <v>30</v>
      </c>
      <c r="O47" s="1" t="str">
        <f t="shared" si="1"/>
        <v>RBEF30</v>
      </c>
      <c r="P47" s="12" t="str">
        <f t="shared" si="5"/>
        <v/>
      </c>
      <c r="Q47" s="3"/>
    </row>
    <row r="48" spans="1:20" x14ac:dyDescent="0.3">
      <c r="A48">
        <f t="shared" si="6"/>
        <v>46</v>
      </c>
      <c r="N48" s="1"/>
      <c r="O48" s="1"/>
      <c r="Q48" s="3"/>
    </row>
    <row r="49" spans="1:17" x14ac:dyDescent="0.3">
      <c r="A49">
        <f t="shared" si="6"/>
        <v>47</v>
      </c>
      <c r="N49" s="1"/>
      <c r="O49" s="1"/>
      <c r="Q49" s="3"/>
    </row>
    <row r="50" spans="1:17" x14ac:dyDescent="0.3">
      <c r="A50">
        <f t="shared" si="6"/>
        <v>48</v>
      </c>
      <c r="N50" s="1"/>
      <c r="O50" s="1"/>
      <c r="Q50" s="3"/>
    </row>
    <row r="51" spans="1:17" x14ac:dyDescent="0.3">
      <c r="A51">
        <f t="shared" si="6"/>
        <v>49</v>
      </c>
      <c r="N51" s="1"/>
      <c r="O51" s="1"/>
      <c r="Q51" s="3"/>
    </row>
    <row r="52" spans="1:17" x14ac:dyDescent="0.3">
      <c r="A52">
        <f t="shared" si="6"/>
        <v>50</v>
      </c>
      <c r="N52" s="1"/>
      <c r="O52" s="1"/>
      <c r="Q52" s="3"/>
    </row>
    <row r="53" spans="1:17" x14ac:dyDescent="0.3">
      <c r="A53">
        <f t="shared" si="6"/>
        <v>51</v>
      </c>
      <c r="N53" s="1"/>
      <c r="O53" s="1"/>
      <c r="Q53" s="3"/>
    </row>
    <row r="54" spans="1:17" x14ac:dyDescent="0.3">
      <c r="A54">
        <f t="shared" si="6"/>
        <v>52</v>
      </c>
      <c r="N54" s="1"/>
      <c r="O54" s="1"/>
      <c r="Q54" s="3"/>
    </row>
    <row r="55" spans="1:17" x14ac:dyDescent="0.3">
      <c r="A55">
        <f t="shared" si="6"/>
        <v>53</v>
      </c>
      <c r="N55" s="1"/>
      <c r="O55" s="1"/>
      <c r="Q55" s="3"/>
    </row>
    <row r="56" spans="1:17" x14ac:dyDescent="0.3">
      <c r="A56">
        <f t="shared" si="6"/>
        <v>54</v>
      </c>
      <c r="N56" s="1"/>
      <c r="O56" s="1"/>
      <c r="Q56" s="3"/>
    </row>
    <row r="57" spans="1:17" x14ac:dyDescent="0.3">
      <c r="A57">
        <f t="shared" si="6"/>
        <v>55</v>
      </c>
      <c r="N57" s="1"/>
      <c r="O57" s="1"/>
      <c r="Q57" s="3"/>
    </row>
    <row r="58" spans="1:17" x14ac:dyDescent="0.3">
      <c r="A58">
        <f t="shared" si="6"/>
        <v>56</v>
      </c>
      <c r="N58" s="1"/>
      <c r="O58" s="1"/>
      <c r="Q58" s="3"/>
    </row>
    <row r="59" spans="1:17" x14ac:dyDescent="0.3">
      <c r="A59">
        <f t="shared" si="6"/>
        <v>57</v>
      </c>
      <c r="N59" s="1"/>
      <c r="O59" s="1"/>
      <c r="Q59" s="3"/>
    </row>
    <row r="60" spans="1:17" x14ac:dyDescent="0.3">
      <c r="A60">
        <f t="shared" si="6"/>
        <v>58</v>
      </c>
      <c r="N60" s="1"/>
      <c r="O60" s="1"/>
      <c r="Q60" s="3"/>
    </row>
    <row r="61" spans="1:17" x14ac:dyDescent="0.3">
      <c r="A61">
        <f t="shared" si="6"/>
        <v>59</v>
      </c>
      <c r="N61" s="1"/>
      <c r="O61" s="1"/>
      <c r="Q61" s="3"/>
    </row>
    <row r="62" spans="1:17" x14ac:dyDescent="0.3">
      <c r="A62">
        <f t="shared" si="6"/>
        <v>60</v>
      </c>
      <c r="N62" s="1"/>
      <c r="O62" s="1"/>
      <c r="Q62" s="3"/>
    </row>
    <row r="63" spans="1:17" x14ac:dyDescent="0.3">
      <c r="A63">
        <f t="shared" si="6"/>
        <v>61</v>
      </c>
      <c r="N63" s="1"/>
      <c r="O63" s="1"/>
      <c r="Q63" s="3"/>
    </row>
    <row r="64" spans="1:17" x14ac:dyDescent="0.3">
      <c r="A64">
        <f t="shared" si="6"/>
        <v>62</v>
      </c>
      <c r="N64" s="1"/>
      <c r="O64" s="1"/>
      <c r="Q64" s="3"/>
    </row>
    <row r="65" spans="1:17" x14ac:dyDescent="0.3">
      <c r="A65">
        <f t="shared" si="6"/>
        <v>63</v>
      </c>
      <c r="N65" s="1"/>
      <c r="O65" s="1"/>
      <c r="Q65" s="3"/>
    </row>
    <row r="66" spans="1:17" x14ac:dyDescent="0.3">
      <c r="A66">
        <f t="shared" si="6"/>
        <v>64</v>
      </c>
      <c r="N66" s="1"/>
      <c r="O66" s="1"/>
      <c r="Q66" s="3"/>
    </row>
    <row r="67" spans="1:17" x14ac:dyDescent="0.3">
      <c r="A67">
        <f t="shared" si="6"/>
        <v>65</v>
      </c>
      <c r="N67" s="1"/>
      <c r="O67" s="1"/>
      <c r="Q67" s="3"/>
    </row>
    <row r="68" spans="1:17" x14ac:dyDescent="0.3">
      <c r="A68">
        <f t="shared" si="6"/>
        <v>66</v>
      </c>
      <c r="N68" s="1"/>
      <c r="O68" s="1"/>
      <c r="Q68" s="3"/>
    </row>
    <row r="69" spans="1:17" x14ac:dyDescent="0.3">
      <c r="A69">
        <f t="shared" ref="A69:A132" si="7">A68+1</f>
        <v>67</v>
      </c>
      <c r="N69" s="1"/>
      <c r="O69" s="1"/>
      <c r="Q69" s="3"/>
    </row>
    <row r="70" spans="1:17" x14ac:dyDescent="0.3">
      <c r="A70">
        <f t="shared" si="7"/>
        <v>68</v>
      </c>
      <c r="N70" s="1"/>
      <c r="O70" s="1"/>
      <c r="Q70" s="3"/>
    </row>
    <row r="71" spans="1:17" x14ac:dyDescent="0.3">
      <c r="A71">
        <f t="shared" si="7"/>
        <v>69</v>
      </c>
      <c r="N71" s="1"/>
      <c r="O71" s="1"/>
      <c r="Q71" s="3"/>
    </row>
    <row r="72" spans="1:17" x14ac:dyDescent="0.3">
      <c r="A72">
        <f t="shared" si="7"/>
        <v>70</v>
      </c>
      <c r="N72" s="1"/>
      <c r="O72" s="1"/>
      <c r="Q72" s="3"/>
    </row>
    <row r="73" spans="1:17" x14ac:dyDescent="0.3">
      <c r="A73">
        <f t="shared" si="7"/>
        <v>71</v>
      </c>
      <c r="N73" s="1"/>
      <c r="O73" s="1"/>
      <c r="Q73" s="3"/>
    </row>
    <row r="74" spans="1:17" x14ac:dyDescent="0.3">
      <c r="A74">
        <f t="shared" si="7"/>
        <v>72</v>
      </c>
      <c r="N74" s="1"/>
      <c r="O74" s="1"/>
      <c r="Q74" s="3"/>
    </row>
    <row r="75" spans="1:17" x14ac:dyDescent="0.3">
      <c r="A75">
        <f t="shared" si="7"/>
        <v>73</v>
      </c>
      <c r="N75" s="1"/>
      <c r="O75" s="1"/>
      <c r="Q75" s="3"/>
    </row>
    <row r="76" spans="1:17" x14ac:dyDescent="0.3">
      <c r="A76">
        <f t="shared" si="7"/>
        <v>74</v>
      </c>
      <c r="N76" s="1"/>
      <c r="O76" s="1"/>
      <c r="Q76" s="3"/>
    </row>
    <row r="77" spans="1:17" x14ac:dyDescent="0.3">
      <c r="A77">
        <f t="shared" si="7"/>
        <v>75</v>
      </c>
      <c r="N77" s="1"/>
      <c r="O77" s="1"/>
      <c r="Q77" s="3"/>
    </row>
    <row r="78" spans="1:17" x14ac:dyDescent="0.3">
      <c r="A78">
        <f t="shared" si="7"/>
        <v>76</v>
      </c>
      <c r="N78" s="1"/>
      <c r="O78" s="1"/>
      <c r="Q78" s="3"/>
    </row>
    <row r="79" spans="1:17" x14ac:dyDescent="0.3">
      <c r="A79">
        <f t="shared" si="7"/>
        <v>77</v>
      </c>
      <c r="N79" s="1"/>
      <c r="O79" s="1"/>
      <c r="Q79" s="3"/>
    </row>
    <row r="80" spans="1:17" x14ac:dyDescent="0.3">
      <c r="A80">
        <f t="shared" si="7"/>
        <v>78</v>
      </c>
      <c r="N80" s="1"/>
      <c r="O80" s="1"/>
      <c r="Q80" s="3"/>
    </row>
    <row r="81" spans="1:17" x14ac:dyDescent="0.3">
      <c r="A81">
        <f t="shared" si="7"/>
        <v>79</v>
      </c>
      <c r="N81" s="1"/>
      <c r="O81" s="1"/>
      <c r="Q81" s="3"/>
    </row>
    <row r="82" spans="1:17" x14ac:dyDescent="0.3">
      <c r="A82">
        <f t="shared" si="7"/>
        <v>80</v>
      </c>
      <c r="N82" s="1"/>
      <c r="O82" s="1"/>
      <c r="Q82" s="3"/>
    </row>
    <row r="83" spans="1:17" x14ac:dyDescent="0.3">
      <c r="A83">
        <f t="shared" si="7"/>
        <v>81</v>
      </c>
      <c r="N83" s="1"/>
      <c r="O83" s="1"/>
      <c r="Q83" s="3"/>
    </row>
    <row r="84" spans="1:17" x14ac:dyDescent="0.3">
      <c r="A84">
        <f t="shared" si="7"/>
        <v>82</v>
      </c>
      <c r="N84" s="1"/>
      <c r="O84" s="1"/>
      <c r="Q84" s="3"/>
    </row>
    <row r="85" spans="1:17" x14ac:dyDescent="0.3">
      <c r="A85">
        <f t="shared" si="7"/>
        <v>83</v>
      </c>
      <c r="N85" s="1"/>
      <c r="O85" s="1"/>
      <c r="Q85" s="3"/>
    </row>
    <row r="86" spans="1:17" x14ac:dyDescent="0.3">
      <c r="A86">
        <f t="shared" si="7"/>
        <v>84</v>
      </c>
      <c r="N86" s="1"/>
      <c r="O86" s="1"/>
      <c r="Q86" s="3"/>
    </row>
    <row r="87" spans="1:17" x14ac:dyDescent="0.3">
      <c r="A87">
        <f t="shared" si="7"/>
        <v>85</v>
      </c>
      <c r="N87" s="1"/>
      <c r="O87" s="1"/>
      <c r="Q87" s="3"/>
    </row>
    <row r="88" spans="1:17" x14ac:dyDescent="0.3">
      <c r="A88">
        <f t="shared" si="7"/>
        <v>86</v>
      </c>
      <c r="N88" s="1"/>
      <c r="O88" s="1"/>
      <c r="Q88" s="3"/>
    </row>
    <row r="89" spans="1:17" x14ac:dyDescent="0.3">
      <c r="A89">
        <f t="shared" si="7"/>
        <v>87</v>
      </c>
      <c r="N89" s="1"/>
      <c r="O89" s="1"/>
      <c r="Q89" s="3"/>
    </row>
    <row r="90" spans="1:17" x14ac:dyDescent="0.3">
      <c r="A90">
        <f t="shared" si="7"/>
        <v>88</v>
      </c>
      <c r="N90" s="1"/>
      <c r="O90" s="1"/>
      <c r="Q90" s="3"/>
    </row>
    <row r="91" spans="1:17" x14ac:dyDescent="0.3">
      <c r="A91">
        <f t="shared" si="7"/>
        <v>89</v>
      </c>
      <c r="N91" s="1"/>
      <c r="O91" s="1"/>
      <c r="Q91" s="3"/>
    </row>
    <row r="92" spans="1:17" x14ac:dyDescent="0.3">
      <c r="A92">
        <f t="shared" si="7"/>
        <v>90</v>
      </c>
      <c r="N92" s="1"/>
      <c r="O92" s="1"/>
      <c r="Q92" s="3"/>
    </row>
    <row r="93" spans="1:17" x14ac:dyDescent="0.3">
      <c r="A93">
        <f t="shared" si="7"/>
        <v>91</v>
      </c>
      <c r="N93" s="1"/>
      <c r="O93" s="1"/>
      <c r="Q93" s="3"/>
    </row>
    <row r="94" spans="1:17" x14ac:dyDescent="0.3">
      <c r="A94">
        <f t="shared" si="7"/>
        <v>92</v>
      </c>
      <c r="N94" s="1"/>
      <c r="O94" s="1"/>
      <c r="Q94" s="3"/>
    </row>
    <row r="95" spans="1:17" x14ac:dyDescent="0.3">
      <c r="A95">
        <f t="shared" si="7"/>
        <v>93</v>
      </c>
      <c r="N95" s="1"/>
      <c r="O95" s="1"/>
      <c r="Q95" s="3"/>
    </row>
    <row r="96" spans="1:17" x14ac:dyDescent="0.3">
      <c r="A96">
        <f t="shared" si="7"/>
        <v>94</v>
      </c>
      <c r="N96" s="1"/>
      <c r="O96" s="1"/>
      <c r="Q96" s="3"/>
    </row>
    <row r="97" spans="1:17" x14ac:dyDescent="0.3">
      <c r="A97">
        <f t="shared" si="7"/>
        <v>95</v>
      </c>
      <c r="N97" s="1"/>
      <c r="O97" s="1"/>
      <c r="Q97" s="3"/>
    </row>
    <row r="98" spans="1:17" x14ac:dyDescent="0.3">
      <c r="A98">
        <f t="shared" si="7"/>
        <v>96</v>
      </c>
      <c r="N98" s="1"/>
      <c r="O98" s="1"/>
      <c r="Q98" s="3"/>
    </row>
    <row r="99" spans="1:17" x14ac:dyDescent="0.3">
      <c r="A99">
        <f t="shared" si="7"/>
        <v>97</v>
      </c>
      <c r="N99" s="1"/>
      <c r="O99" s="1"/>
      <c r="Q99" s="3"/>
    </row>
    <row r="100" spans="1:17" x14ac:dyDescent="0.3">
      <c r="A100">
        <f t="shared" si="7"/>
        <v>98</v>
      </c>
      <c r="N100" s="1"/>
      <c r="O100" s="1"/>
      <c r="Q100" s="3"/>
    </row>
    <row r="101" spans="1:17" x14ac:dyDescent="0.3">
      <c r="A101">
        <f t="shared" si="7"/>
        <v>99</v>
      </c>
      <c r="N101" s="1"/>
      <c r="O101" s="1"/>
      <c r="Q101" s="3"/>
    </row>
    <row r="102" spans="1:17" x14ac:dyDescent="0.3">
      <c r="A102">
        <f t="shared" si="7"/>
        <v>100</v>
      </c>
      <c r="N102" s="1"/>
      <c r="O102" s="1"/>
      <c r="Q102" s="3"/>
    </row>
    <row r="103" spans="1:17" x14ac:dyDescent="0.3">
      <c r="A103">
        <f t="shared" si="7"/>
        <v>101</v>
      </c>
      <c r="N103" s="1"/>
      <c r="O103" s="1"/>
      <c r="Q103" s="3"/>
    </row>
    <row r="104" spans="1:17" x14ac:dyDescent="0.3">
      <c r="A104">
        <f t="shared" si="7"/>
        <v>102</v>
      </c>
      <c r="N104" s="1"/>
      <c r="O104" s="1"/>
      <c r="Q104" s="3"/>
    </row>
    <row r="105" spans="1:17" x14ac:dyDescent="0.3">
      <c r="A105">
        <f t="shared" si="7"/>
        <v>103</v>
      </c>
      <c r="N105" s="1"/>
      <c r="O105" s="1"/>
      <c r="Q105" s="3"/>
    </row>
    <row r="106" spans="1:17" x14ac:dyDescent="0.3">
      <c r="A106">
        <f t="shared" si="7"/>
        <v>104</v>
      </c>
      <c r="N106" s="1"/>
      <c r="O106" s="1"/>
      <c r="Q106" s="3"/>
    </row>
    <row r="107" spans="1:17" x14ac:dyDescent="0.3">
      <c r="A107">
        <f t="shared" si="7"/>
        <v>105</v>
      </c>
      <c r="N107" s="1"/>
      <c r="O107" s="1"/>
      <c r="Q107" s="3"/>
    </row>
    <row r="108" spans="1:17" x14ac:dyDescent="0.3">
      <c r="A108">
        <f t="shared" si="7"/>
        <v>106</v>
      </c>
      <c r="N108" s="1"/>
      <c r="O108" s="1"/>
      <c r="Q108" s="3"/>
    </row>
    <row r="109" spans="1:17" x14ac:dyDescent="0.3">
      <c r="A109">
        <f t="shared" si="7"/>
        <v>107</v>
      </c>
      <c r="N109" s="1"/>
      <c r="O109" s="1"/>
      <c r="Q109" s="3"/>
    </row>
    <row r="110" spans="1:17" x14ac:dyDescent="0.3">
      <c r="A110">
        <f t="shared" si="7"/>
        <v>108</v>
      </c>
      <c r="N110" s="1"/>
      <c r="O110" s="1"/>
      <c r="Q110" s="3"/>
    </row>
    <row r="111" spans="1:17" x14ac:dyDescent="0.3">
      <c r="A111">
        <f t="shared" si="7"/>
        <v>109</v>
      </c>
      <c r="N111" s="1"/>
      <c r="O111" s="1"/>
      <c r="Q111" s="3"/>
    </row>
    <row r="112" spans="1:17" x14ac:dyDescent="0.3">
      <c r="A112">
        <f t="shared" si="7"/>
        <v>110</v>
      </c>
      <c r="N112" s="1"/>
      <c r="O112" s="1"/>
      <c r="Q112" s="3"/>
    </row>
    <row r="113" spans="1:17" x14ac:dyDescent="0.3">
      <c r="A113">
        <f t="shared" si="7"/>
        <v>111</v>
      </c>
      <c r="N113" s="1"/>
      <c r="O113" s="1"/>
      <c r="Q113" s="3"/>
    </row>
    <row r="114" spans="1:17" x14ac:dyDescent="0.3">
      <c r="A114">
        <f t="shared" si="7"/>
        <v>112</v>
      </c>
      <c r="N114" s="1"/>
      <c r="O114" s="1"/>
      <c r="Q114" s="3"/>
    </row>
    <row r="115" spans="1:17" x14ac:dyDescent="0.3">
      <c r="A115">
        <f t="shared" si="7"/>
        <v>113</v>
      </c>
      <c r="N115" s="1"/>
      <c r="O115" s="1"/>
      <c r="Q115" s="3"/>
    </row>
    <row r="116" spans="1:17" x14ac:dyDescent="0.3">
      <c r="A116">
        <f t="shared" si="7"/>
        <v>114</v>
      </c>
      <c r="N116" s="1"/>
      <c r="O116" s="1"/>
      <c r="Q116" s="3"/>
    </row>
    <row r="117" spans="1:17" x14ac:dyDescent="0.3">
      <c r="A117">
        <f t="shared" si="7"/>
        <v>115</v>
      </c>
      <c r="N117" s="1"/>
      <c r="O117" s="1"/>
      <c r="Q117" s="3"/>
    </row>
    <row r="118" spans="1:17" x14ac:dyDescent="0.3">
      <c r="A118">
        <f t="shared" si="7"/>
        <v>116</v>
      </c>
      <c r="N118" s="1"/>
      <c r="O118" s="1"/>
      <c r="Q118" s="3"/>
    </row>
    <row r="119" spans="1:17" x14ac:dyDescent="0.3">
      <c r="A119">
        <f t="shared" si="7"/>
        <v>117</v>
      </c>
      <c r="N119" s="1"/>
      <c r="O119" s="1"/>
      <c r="Q119" s="3"/>
    </row>
    <row r="120" spans="1:17" x14ac:dyDescent="0.3">
      <c r="A120">
        <f t="shared" si="7"/>
        <v>118</v>
      </c>
      <c r="N120" s="1"/>
      <c r="O120" s="1"/>
      <c r="Q120" s="3"/>
    </row>
    <row r="121" spans="1:17" x14ac:dyDescent="0.3">
      <c r="A121">
        <f t="shared" si="7"/>
        <v>119</v>
      </c>
      <c r="N121" s="1"/>
      <c r="O121" s="1"/>
      <c r="Q121" s="3"/>
    </row>
    <row r="122" spans="1:17" x14ac:dyDescent="0.3">
      <c r="A122">
        <f t="shared" si="7"/>
        <v>120</v>
      </c>
      <c r="N122" s="1"/>
      <c r="O122" s="1"/>
      <c r="Q122" s="3"/>
    </row>
    <row r="123" spans="1:17" x14ac:dyDescent="0.3">
      <c r="A123">
        <f t="shared" si="7"/>
        <v>121</v>
      </c>
      <c r="N123" s="1"/>
      <c r="O123" s="1"/>
      <c r="Q123" s="3"/>
    </row>
    <row r="124" spans="1:17" x14ac:dyDescent="0.3">
      <c r="A124">
        <f t="shared" si="7"/>
        <v>122</v>
      </c>
      <c r="N124" s="1"/>
      <c r="O124" s="1"/>
      <c r="Q124" s="3"/>
    </row>
    <row r="125" spans="1:17" x14ac:dyDescent="0.3">
      <c r="A125">
        <f t="shared" si="7"/>
        <v>123</v>
      </c>
      <c r="N125" s="1"/>
      <c r="O125" s="1"/>
      <c r="Q125" s="3"/>
    </row>
    <row r="126" spans="1:17" x14ac:dyDescent="0.3">
      <c r="A126">
        <f t="shared" si="7"/>
        <v>124</v>
      </c>
      <c r="N126" s="1"/>
      <c r="O126" s="1"/>
      <c r="Q126" s="3"/>
    </row>
    <row r="127" spans="1:17" x14ac:dyDescent="0.3">
      <c r="A127">
        <f t="shared" si="7"/>
        <v>125</v>
      </c>
      <c r="N127" s="1"/>
      <c r="O127" s="1"/>
      <c r="Q127" s="3"/>
    </row>
    <row r="128" spans="1:17" x14ac:dyDescent="0.3">
      <c r="A128">
        <f t="shared" si="7"/>
        <v>126</v>
      </c>
      <c r="N128" s="1"/>
      <c r="O128" s="1"/>
      <c r="Q128" s="3"/>
    </row>
    <row r="129" spans="1:17" x14ac:dyDescent="0.3">
      <c r="A129">
        <f t="shared" si="7"/>
        <v>127</v>
      </c>
      <c r="N129" s="1"/>
      <c r="O129" s="1"/>
      <c r="Q129" s="3"/>
    </row>
    <row r="130" spans="1:17" x14ac:dyDescent="0.3">
      <c r="A130">
        <f t="shared" si="7"/>
        <v>128</v>
      </c>
      <c r="N130" s="1"/>
      <c r="O130" s="1"/>
      <c r="Q130" s="3"/>
    </row>
    <row r="131" spans="1:17" x14ac:dyDescent="0.3">
      <c r="A131">
        <f t="shared" si="7"/>
        <v>129</v>
      </c>
      <c r="N131" s="1"/>
      <c r="O131" s="1"/>
      <c r="Q131" s="3"/>
    </row>
    <row r="132" spans="1:17" x14ac:dyDescent="0.3">
      <c r="A132">
        <f t="shared" si="7"/>
        <v>130</v>
      </c>
      <c r="N132" s="1"/>
      <c r="O132" s="1"/>
      <c r="Q132" s="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ED1F4-C157-4402-8A4E-6FFC7300326B}">
  <dimension ref="A2:AB154"/>
  <sheetViews>
    <sheetView workbookViewId="0"/>
  </sheetViews>
  <sheetFormatPr defaultRowHeight="16.5" x14ac:dyDescent="0.3"/>
  <cols>
    <col min="1" max="1" width="5" customWidth="1"/>
    <col min="4" max="4" width="5.125" customWidth="1"/>
    <col min="6" max="12" width="9" style="12"/>
    <col min="13" max="13" width="2.625" customWidth="1"/>
    <col min="14" max="14" width="5.125" customWidth="1"/>
    <col min="16" max="16" width="7.375" style="12" customWidth="1"/>
    <col min="17" max="17" width="14.75" style="2" bestFit="1" customWidth="1"/>
    <col min="18" max="18" width="13.75" style="2" bestFit="1" customWidth="1"/>
    <col min="19" max="19" width="4.875" style="2" bestFit="1" customWidth="1"/>
    <col min="20" max="20" width="7.125" style="13" customWidth="1"/>
    <col min="21" max="21" width="7.25" style="2" bestFit="1" customWidth="1"/>
    <col min="22" max="22" width="4.875" style="2" customWidth="1"/>
    <col min="23" max="23" width="4.875" style="2" bestFit="1" customWidth="1"/>
    <col min="24" max="24" width="7" style="13" bestFit="1" customWidth="1"/>
    <col min="25" max="25" width="7.375" style="2" bestFit="1" customWidth="1"/>
    <col min="27" max="28" width="9" style="1"/>
  </cols>
  <sheetData>
    <row r="2" spans="1:25" x14ac:dyDescent="0.3">
      <c r="D2" t="s">
        <v>0</v>
      </c>
      <c r="E2" t="s">
        <v>3</v>
      </c>
      <c r="F2" s="12" t="s">
        <v>4</v>
      </c>
      <c r="G2" s="12" t="s">
        <v>5</v>
      </c>
      <c r="H2" s="12" t="s">
        <v>8</v>
      </c>
      <c r="I2" s="12" t="s">
        <v>9</v>
      </c>
      <c r="J2" s="12" t="s">
        <v>6</v>
      </c>
      <c r="K2" s="12" t="s">
        <v>7</v>
      </c>
      <c r="L2" s="12" t="s">
        <v>2</v>
      </c>
      <c r="N2" t="s">
        <v>0</v>
      </c>
      <c r="O2" t="s">
        <v>1</v>
      </c>
      <c r="P2" s="12" t="s">
        <v>2</v>
      </c>
      <c r="S2" s="2" t="str" cm="1">
        <f t="array" ref="S2:T15">_xlfn.GROUPBY($N$2:$N$154,$P$2:$P$154,_xleta.MAX,3,0)</f>
        <v>Year</v>
      </c>
      <c r="T2" s="13" t="str">
        <v>NC</v>
      </c>
      <c r="U2" s="2" t="s">
        <v>1</v>
      </c>
      <c r="W2" s="2" t="str" cm="1">
        <f t="array" ref="W2:X15">_xlfn.GROUPBY($N$2:$N$154,$P$2:$P$154,_xleta.MIN,3,0)</f>
        <v>Year</v>
      </c>
      <c r="X2" s="13" t="str">
        <v>NC</v>
      </c>
      <c r="Y2" s="2" t="s">
        <v>1</v>
      </c>
    </row>
    <row r="3" spans="1:25" x14ac:dyDescent="0.3">
      <c r="A3">
        <v>1</v>
      </c>
      <c r="B3" t="str">
        <f>"NGE?"&amp;A3</f>
        <v>NGE?1</v>
      </c>
      <c r="C3" t="str">
        <f>RTD("cqg.rtd", ,"ContractData",B3, "Symbol",, "T")</f>
        <v>NGEK26</v>
      </c>
      <c r="D3" t="str">
        <f>RIGHT(C3,2)</f>
        <v>26</v>
      </c>
      <c r="E3" t="str">
        <f>RTD("cqg.rtd", ,"ContractData",B3, "ContractMonth",, "T")</f>
        <v>MAY</v>
      </c>
      <c r="F3" s="12">
        <f>RTD("cqg.rtd", ,"ContractData",C3, "LastTrade",, "T")</f>
        <v>2.7229999999999999</v>
      </c>
      <c r="G3" s="12">
        <f>RTD("cqg.rtd", ,"ContractData",C3, "NetLastTrade",, "T")</f>
        <v>4.8999999999999932E-2</v>
      </c>
      <c r="H3" s="12">
        <f>RTD("cqg.rtd", ,"ContractData",C3, "Bid",, "T")</f>
        <v>2.722</v>
      </c>
      <c r="I3" s="12">
        <f>RTD("cqg.rtd", ,"ContractData",C3, "Ask",, "T")</f>
        <v>2.7240000000000002</v>
      </c>
      <c r="J3" s="12">
        <f>IF(RTD("cqg.rtd", ,"ContractData",C3, "T_Settlement",, "T")="",RTD("cqg.rtd", ,"ContractData",C3, "LastTrade",, "T"),RTD("cqg.rtd", ,"ContractData",C3, "T_Settlement",, "T"))</f>
        <v>2.7229999999999999</v>
      </c>
      <c r="K3" s="12">
        <f>RTD("cqg.rtd", ,"ContractData",C3, "Y_Settlement",, "T")</f>
        <v>2.6739999999999999</v>
      </c>
      <c r="L3" s="12">
        <f>IFERROR(J3-K3,"")</f>
        <v>4.8999999999999932E-2</v>
      </c>
      <c r="N3" s="1" t="str">
        <f t="shared" ref="N3:N34" si="0">D3</f>
        <v>26</v>
      </c>
      <c r="O3" s="1" t="str">
        <f t="shared" ref="O3:O34" si="1">C3</f>
        <v>NGEK26</v>
      </c>
      <c r="P3" s="12">
        <f>IFERROR(ROUND(L3,4),"")</f>
        <v>4.9000000000000002E-2</v>
      </c>
      <c r="Q3" s="3" t="str" cm="1">
        <f t="array" ref="Q3">_xlfn.IFS(E3="JAN","$O$3:$O$14",E3="FEB","$O$3:$O$13",E3="MAR","$O$3:$O$12",E3="APR","$O$3:$O$11",E3="MAY","$O$3:$O$10",E3="JUN","$O$3:$O$9",E3="JUL","$O$3:$O$8",E3="AUG","$O$3:$O$7",E3="SEP","$O$3:$O$6",E3="OCT","$O$3:$O$5",E3="NOV","$O$3:$O$4",E3="DEC","$O$3:$O$3")</f>
        <v>$O$3:$O$10</v>
      </c>
      <c r="R3" s="2" t="str" cm="1">
        <f t="array" ref="R3">_xlfn.IFS(E3="JAN","$P$3:$P$14",E3="FEB","$P$3:$P$13",E3="MAR","$P$3:$P$12",E3="APR","$P$3:$P$11",E3="MAY","$P$3:$P$10",E3="JUN","$P$3:$P$9",E3="JUL","$P$3:$P$8",E3="AUG","$P$3:$P$7",E3="SEP","$P$3:$P$6",E3="OCT","$P$3:$P$5",E3="NOV","$P$3:$P$4",E3="DEC","$P$3:$P$3")</f>
        <v>$P$3:$P$10</v>
      </c>
      <c r="S3" s="2" t="str">
        <v>26</v>
      </c>
      <c r="T3" s="13">
        <v>4.9000000000000002E-2</v>
      </c>
      <c r="U3" s="2" t="str" cm="1">
        <f t="array" aca="1" ref="U3" ca="1">IFERROR(_xlfn.XLOOKUP(T3,INDIRECT(R3),INDIRECT(Q3)),"")</f>
        <v>NGEK26</v>
      </c>
      <c r="W3" s="2" t="str">
        <v>26</v>
      </c>
      <c r="X3" s="13">
        <v>2.7E-2</v>
      </c>
      <c r="Y3" s="2" t="str" cm="1">
        <f t="array" aca="1" ref="Y3" ca="1">IFERROR(_xlfn.XLOOKUP(X3,INDIRECT(R3),INDIRECT(Q3)),"")</f>
        <v>NGEV26</v>
      </c>
    </row>
    <row r="4" spans="1:25" x14ac:dyDescent="0.3">
      <c r="A4">
        <f>A3+1</f>
        <v>2</v>
      </c>
      <c r="B4" t="str">
        <f t="shared" ref="B4:B67" si="2">"NGE?"&amp;A4</f>
        <v>NGE?2</v>
      </c>
      <c r="C4" t="str">
        <f>RTD("cqg.rtd", ,"ContractData",B4, "Symbol",, "T")</f>
        <v>NGEM26</v>
      </c>
      <c r="D4" t="str">
        <f t="shared" ref="D4:D67" si="3">RIGHT(C4,2)</f>
        <v>26</v>
      </c>
      <c r="E4" t="str">
        <f>RTD("cqg.rtd", ,"ContractData",B4, "ContractMonth",, "T")</f>
        <v>JUN</v>
      </c>
      <c r="F4" s="12">
        <f>RTD("cqg.rtd", ,"ContractData",C4, "LastTrade",, "T")</f>
        <v>2.86</v>
      </c>
      <c r="G4" s="12">
        <f>RTD("cqg.rtd", ,"ContractData",C4, "NetLastTrade",, "T")</f>
        <v>4.4999999999999929E-2</v>
      </c>
      <c r="H4" s="12">
        <f>RTD("cqg.rtd", ,"ContractData",C4, "Bid",, "T")</f>
        <v>2.8580000000000001</v>
      </c>
      <c r="I4" s="12">
        <f>RTD("cqg.rtd", ,"ContractData",C4, "Ask",, "T")</f>
        <v>2.859</v>
      </c>
      <c r="J4" s="12">
        <f>IF(RTD("cqg.rtd", ,"ContractData",C4, "T_Settlement",, "T")="",RTD("cqg.rtd", ,"ContractData",C4, "LastTrade",, "T"),RTD("cqg.rtd", ,"ContractData",C4, "T_Settlement",, "T"))</f>
        <v>2.86</v>
      </c>
      <c r="K4" s="12">
        <f>RTD("cqg.rtd", ,"ContractData",C4, "Y_Settlement",, "T")</f>
        <v>2.8149999999999999</v>
      </c>
      <c r="L4" s="12">
        <f t="shared" ref="L4:L67" si="4">IFERROR(J4-K4,"")</f>
        <v>4.4999999999999929E-2</v>
      </c>
      <c r="N4" s="1" t="str">
        <f t="shared" si="0"/>
        <v>26</v>
      </c>
      <c r="O4" s="1" t="str">
        <f t="shared" si="1"/>
        <v>NGEM26</v>
      </c>
      <c r="P4" s="12">
        <f t="shared" ref="P4:P67" si="5">IFERROR(ROUND(L4,4),"")</f>
        <v>4.4999999999999998E-2</v>
      </c>
      <c r="Q4" s="3" t="str">
        <f t="shared" ref="Q4:Q11" si="6">"$O$"&amp;RIGHT(Q3,2)+1&amp;":$O$"&amp;RIGHT(Q3,2)+12</f>
        <v>$O$11:$O$22</v>
      </c>
      <c r="R4" s="3" t="str">
        <f t="shared" ref="R4:R11" si="7">"$P$"&amp;RIGHT(Q3,2)+1&amp;":$P$"&amp;RIGHT(Q3,2)+12</f>
        <v>$P$11:$P$22</v>
      </c>
      <c r="S4" s="2" t="str">
        <v>27</v>
      </c>
      <c r="T4" s="13">
        <v>5.0999999999999997E-2</v>
      </c>
      <c r="U4" s="2" t="str" cm="1">
        <f t="array" aca="1" ref="U4" ca="1">IFERROR(_xlfn.XLOOKUP(T4,INDIRECT(R4),INDIRECT(Q4)),"")</f>
        <v>NGEF27</v>
      </c>
      <c r="W4" s="2" t="str">
        <v>27</v>
      </c>
      <c r="X4" s="13">
        <v>0.01</v>
      </c>
      <c r="Y4" s="2" t="str" cm="1">
        <f t="array" aca="1" ref="Y4" ca="1">IFERROR(_xlfn.XLOOKUP(X4,INDIRECT(R4),INDIRECT(Q4)),"")</f>
        <v>NGEV27</v>
      </c>
    </row>
    <row r="5" spans="1:25" x14ac:dyDescent="0.3">
      <c r="A5">
        <f t="shared" ref="A5:A68" si="8">A4+1</f>
        <v>3</v>
      </c>
      <c r="B5" t="str">
        <f t="shared" si="2"/>
        <v>NGE?3</v>
      </c>
      <c r="C5" t="str">
        <f>RTD("cqg.rtd", ,"ContractData",B5, "Symbol",, "T")</f>
        <v>NGEN26</v>
      </c>
      <c r="D5" t="str">
        <f t="shared" si="3"/>
        <v>26</v>
      </c>
      <c r="E5" t="str">
        <f>RTD("cqg.rtd", ,"ContractData",B5, "ContractMonth",, "T")</f>
        <v>JUL</v>
      </c>
      <c r="F5" s="12">
        <f>RTD("cqg.rtd", ,"ContractData",C5, "LastTrade",, "T")</f>
        <v>3.133</v>
      </c>
      <c r="G5" s="12">
        <f>RTD("cqg.rtd", ,"ContractData",C5, "NetLastTrade",, "T")</f>
        <v>3.2000000000000028E-2</v>
      </c>
      <c r="H5" s="12">
        <f>RTD("cqg.rtd", ,"ContractData",C5, "Bid",, "T")</f>
        <v>3.1320000000000001</v>
      </c>
      <c r="I5" s="12">
        <f>RTD("cqg.rtd", ,"ContractData",C5, "Ask",, "T")</f>
        <v>3.1339999999999999</v>
      </c>
      <c r="J5" s="12">
        <f>IF(RTD("cqg.rtd", ,"ContractData",C5, "T_Settlement",, "T")="",RTD("cqg.rtd", ,"ContractData",C5, "LastTrade",, "T"),RTD("cqg.rtd", ,"ContractData",C5, "T_Settlement",, "T"))</f>
        <v>3.133</v>
      </c>
      <c r="K5" s="12">
        <f>RTD("cqg.rtd", ,"ContractData",C5, "Y_Settlement",, "T")</f>
        <v>3.101</v>
      </c>
      <c r="L5" s="12">
        <f t="shared" si="4"/>
        <v>3.2000000000000028E-2</v>
      </c>
      <c r="N5" s="1" t="str">
        <f t="shared" si="0"/>
        <v>26</v>
      </c>
      <c r="O5" s="1" t="str">
        <f t="shared" si="1"/>
        <v>NGEN26</v>
      </c>
      <c r="P5" s="12">
        <f t="shared" si="5"/>
        <v>3.2000000000000001E-2</v>
      </c>
      <c r="Q5" s="3" t="str">
        <f t="shared" si="6"/>
        <v>$O$23:$O$34</v>
      </c>
      <c r="R5" s="3" t="str">
        <f t="shared" si="7"/>
        <v>$P$23:$P$34</v>
      </c>
      <c r="S5" s="2" t="str">
        <v>28</v>
      </c>
      <c r="T5" s="13">
        <v>1.0999999999999999E-2</v>
      </c>
      <c r="U5" s="2" t="str" cm="1">
        <f t="array" aca="1" ref="U5" ca="1">IFERROR(_xlfn.XLOOKUP(T5,INDIRECT(R5),INDIRECT(Q5)),"")</f>
        <v>NGEF28</v>
      </c>
      <c r="W5" s="2" t="str">
        <v>28</v>
      </c>
      <c r="X5" s="13">
        <v>-5.1999999999999998E-2</v>
      </c>
      <c r="Y5" s="2" t="str" cm="1">
        <f t="array" aca="1" ref="Y5" ca="1">IFERROR(_xlfn.XLOOKUP(X5,INDIRECT(R5),INDIRECT(Q5)),"")</f>
        <v>NGEQ28</v>
      </c>
    </row>
    <row r="6" spans="1:25" x14ac:dyDescent="0.3">
      <c r="A6">
        <f t="shared" si="8"/>
        <v>4</v>
      </c>
      <c r="B6" t="str">
        <f t="shared" si="2"/>
        <v>NGE?4</v>
      </c>
      <c r="C6" t="str">
        <f>RTD("cqg.rtd", ,"ContractData",B6, "Symbol",, "T")</f>
        <v>NGEQ26</v>
      </c>
      <c r="D6" t="str">
        <f t="shared" si="3"/>
        <v>26</v>
      </c>
      <c r="E6" t="str">
        <f>RTD("cqg.rtd", ,"ContractData",B6, "ContractMonth",, "T")</f>
        <v>AUG</v>
      </c>
      <c r="F6" s="12">
        <f>RTD("cqg.rtd", ,"ContractData",C6, "LastTrade",, "T")</f>
        <v>3.2050000000000001</v>
      </c>
      <c r="G6" s="12">
        <f>RTD("cqg.rtd", ,"ContractData",C6, "NetLastTrade",, "T")</f>
        <v>2.8999999999999915E-2</v>
      </c>
      <c r="H6" s="12">
        <f>RTD("cqg.rtd", ,"ContractData",C6, "Bid",, "T")</f>
        <v>3.2040000000000002</v>
      </c>
      <c r="I6" s="12">
        <f>RTD("cqg.rtd", ,"ContractData",C6, "Ask",, "T")</f>
        <v>3.206</v>
      </c>
      <c r="J6" s="12">
        <f>IF(RTD("cqg.rtd", ,"ContractData",C6, "T_Settlement",, "T")="",RTD("cqg.rtd", ,"ContractData",C6, "LastTrade",, "T"),RTD("cqg.rtd", ,"ContractData",C6, "T_Settlement",, "T"))</f>
        <v>3.2050000000000001</v>
      </c>
      <c r="K6" s="12">
        <f>RTD("cqg.rtd", ,"ContractData",C6, "Y_Settlement",, "T")</f>
        <v>3.1760000000000002</v>
      </c>
      <c r="L6" s="12">
        <f t="shared" si="4"/>
        <v>2.8999999999999915E-2</v>
      </c>
      <c r="N6" s="1" t="str">
        <f t="shared" si="0"/>
        <v>26</v>
      </c>
      <c r="O6" s="1" t="str">
        <f t="shared" si="1"/>
        <v>NGEQ26</v>
      </c>
      <c r="P6" s="12">
        <f t="shared" si="5"/>
        <v>2.9000000000000001E-2</v>
      </c>
      <c r="Q6" s="3" t="str">
        <f t="shared" si="6"/>
        <v>$O$35:$O$46</v>
      </c>
      <c r="R6" s="3" t="str">
        <f t="shared" si="7"/>
        <v>$P$35:$P$46</v>
      </c>
      <c r="S6" s="2" t="str">
        <v>29</v>
      </c>
      <c r="T6" s="13">
        <v>-2.4E-2</v>
      </c>
      <c r="U6" s="2" t="str" cm="1">
        <f t="array" aca="1" ref="U6" ca="1">IFERROR(_xlfn.XLOOKUP(T6,INDIRECT(R6),INDIRECT(Q6)),"")</f>
        <v>NGEF29</v>
      </c>
      <c r="W6" s="2" t="str">
        <v>29</v>
      </c>
      <c r="X6" s="13">
        <v>-6.0999999999999999E-2</v>
      </c>
      <c r="Y6" s="2" t="str" cm="1">
        <f t="array" aca="1" ref="Y6" ca="1">IFERROR(_xlfn.XLOOKUP(X6,INDIRECT(R6),INDIRECT(Q6)),"")</f>
        <v>NGEK29</v>
      </c>
    </row>
    <row r="7" spans="1:25" x14ac:dyDescent="0.3">
      <c r="A7">
        <f t="shared" si="8"/>
        <v>5</v>
      </c>
      <c r="B7" t="str">
        <f t="shared" si="2"/>
        <v>NGE?5</v>
      </c>
      <c r="C7" t="str">
        <f>RTD("cqg.rtd", ,"ContractData",B7, "Symbol",, "T")</f>
        <v>NGEU26</v>
      </c>
      <c r="D7" t="str">
        <f t="shared" si="3"/>
        <v>26</v>
      </c>
      <c r="E7" t="str">
        <f>RTD("cqg.rtd", ,"ContractData",B7, "ContractMonth",, "T")</f>
        <v>SEP</v>
      </c>
      <c r="F7" s="12">
        <f>RTD("cqg.rtd", ,"ContractData",C7, "LastTrade",, "T")</f>
        <v>3.1880000000000002</v>
      </c>
      <c r="G7" s="12">
        <f>RTD("cqg.rtd", ,"ContractData",C7, "NetLastTrade",, "T")</f>
        <v>3.0000000000000249E-2</v>
      </c>
      <c r="H7" s="12">
        <f>RTD("cqg.rtd", ,"ContractData",C7, "Bid",, "T")</f>
        <v>3.1859999999999999</v>
      </c>
      <c r="I7" s="12">
        <f>RTD("cqg.rtd", ,"ContractData",C7, "Ask",, "T")</f>
        <v>3.1890000000000001</v>
      </c>
      <c r="J7" s="12">
        <f>IF(RTD("cqg.rtd", ,"ContractData",C7, "T_Settlement",, "T")="",RTD("cqg.rtd", ,"ContractData",C7, "LastTrade",, "T"),RTD("cqg.rtd", ,"ContractData",C7, "T_Settlement",, "T"))</f>
        <v>3.1880000000000002</v>
      </c>
      <c r="K7" s="12">
        <f>RTD("cqg.rtd", ,"ContractData",C7, "Y_Settlement",, "T")</f>
        <v>3.1579999999999999</v>
      </c>
      <c r="L7" s="12">
        <f t="shared" si="4"/>
        <v>3.0000000000000249E-2</v>
      </c>
      <c r="N7" s="1" t="str">
        <f t="shared" si="0"/>
        <v>26</v>
      </c>
      <c r="O7" s="1" t="str">
        <f t="shared" si="1"/>
        <v>NGEU26</v>
      </c>
      <c r="P7" s="12">
        <f t="shared" si="5"/>
        <v>0.03</v>
      </c>
      <c r="Q7" s="3" t="str">
        <f t="shared" si="6"/>
        <v>$O$47:$O$58</v>
      </c>
      <c r="R7" s="3" t="str">
        <f t="shared" si="7"/>
        <v>$P$47:$P$58</v>
      </c>
      <c r="S7" s="2" t="str">
        <v>30</v>
      </c>
      <c r="T7" s="13">
        <v>2.8000000000000001E-2</v>
      </c>
      <c r="U7" s="2" t="str" cm="1">
        <f t="array" aca="1" ref="U7" ca="1">IFERROR(_xlfn.XLOOKUP(T7,INDIRECT(R7),INDIRECT(Q7)),"")</f>
        <v>NGEQ30</v>
      </c>
      <c r="W7" s="2" t="str">
        <v>30</v>
      </c>
      <c r="X7" s="13">
        <v>-2.3E-2</v>
      </c>
      <c r="Y7" s="2" t="str" cm="1">
        <f t="array" aca="1" ref="Y7" ca="1">IFERROR(_xlfn.XLOOKUP(X7,INDIRECT(R7),INDIRECT(Q7)),"")</f>
        <v>NGEG30</v>
      </c>
    </row>
    <row r="8" spans="1:25" x14ac:dyDescent="0.3">
      <c r="A8">
        <f t="shared" si="8"/>
        <v>6</v>
      </c>
      <c r="B8" t="str">
        <f t="shared" si="2"/>
        <v>NGE?6</v>
      </c>
      <c r="C8" t="str">
        <f>RTD("cqg.rtd", ,"ContractData",B8, "Symbol",, "T")</f>
        <v>NGEV26</v>
      </c>
      <c r="D8" t="str">
        <f t="shared" si="3"/>
        <v>26</v>
      </c>
      <c r="E8" t="str">
        <f>RTD("cqg.rtd", ,"ContractData",B8, "ContractMonth",, "T")</f>
        <v>OCT</v>
      </c>
      <c r="F8" s="12">
        <f>RTD("cqg.rtd", ,"ContractData",C8, "LastTrade",, "T")</f>
        <v>3.2560000000000002</v>
      </c>
      <c r="G8" s="12">
        <f>RTD("cqg.rtd", ,"ContractData",C8, "NetLastTrade",, "T")</f>
        <v>2.7000000000000135E-2</v>
      </c>
      <c r="H8" s="12">
        <f>RTD("cqg.rtd", ,"ContractData",C8, "Bid",, "T")</f>
        <v>3.2549999999999999</v>
      </c>
      <c r="I8" s="12">
        <f>RTD("cqg.rtd", ,"ContractData",C8, "Ask",, "T")</f>
        <v>3.2570000000000001</v>
      </c>
      <c r="J8" s="12">
        <f>IF(RTD("cqg.rtd", ,"ContractData",C8, "T_Settlement",, "T")="",RTD("cqg.rtd", ,"ContractData",C8, "LastTrade",, "T"),RTD("cqg.rtd", ,"ContractData",C8, "T_Settlement",, "T"))</f>
        <v>3.2560000000000002</v>
      </c>
      <c r="K8" s="12">
        <f>RTD("cqg.rtd", ,"ContractData",C8, "Y_Settlement",, "T")</f>
        <v>3.2290000000000001</v>
      </c>
      <c r="L8" s="12">
        <f t="shared" si="4"/>
        <v>2.7000000000000135E-2</v>
      </c>
      <c r="N8" s="1" t="str">
        <f t="shared" si="0"/>
        <v>26</v>
      </c>
      <c r="O8" s="1" t="str">
        <f t="shared" si="1"/>
        <v>NGEV26</v>
      </c>
      <c r="P8" s="12">
        <f t="shared" si="5"/>
        <v>2.7E-2</v>
      </c>
      <c r="Q8" s="3" t="str">
        <f t="shared" si="6"/>
        <v>$O$59:$O$70</v>
      </c>
      <c r="R8" s="3" t="str">
        <f t="shared" si="7"/>
        <v>$P$59:$P$70</v>
      </c>
      <c r="S8" s="2" t="str">
        <v>31</v>
      </c>
      <c r="T8" s="13">
        <v>0.05</v>
      </c>
      <c r="U8" s="2" t="str" cm="1">
        <f t="array" aca="1" ref="U8" ca="1">IFERROR(_xlfn.XLOOKUP(T8,INDIRECT(R8),INDIRECT(Q8)),"")</f>
        <v>NGEK31</v>
      </c>
      <c r="W8" s="2" t="str">
        <v>31</v>
      </c>
      <c r="X8" s="13">
        <v>8.9999999999999993E-3</v>
      </c>
      <c r="Y8" s="2" t="str" cm="1">
        <f t="array" aca="1" ref="Y8" ca="1">IFERROR(_xlfn.XLOOKUP(X8,INDIRECT(R8),INDIRECT(Q8)),"")</f>
        <v>NGEV31</v>
      </c>
    </row>
    <row r="9" spans="1:25" x14ac:dyDescent="0.3">
      <c r="A9">
        <f t="shared" si="8"/>
        <v>7</v>
      </c>
      <c r="B9" t="str">
        <f t="shared" si="2"/>
        <v>NGE?7</v>
      </c>
      <c r="C9" t="str">
        <f>RTD("cqg.rtd", ,"ContractData",B9, "Symbol",, "T")</f>
        <v>NGEX26</v>
      </c>
      <c r="D9" t="str">
        <f t="shared" si="3"/>
        <v>26</v>
      </c>
      <c r="E9" t="str">
        <f>RTD("cqg.rtd", ,"ContractData",B9, "ContractMonth",, "T")</f>
        <v>NOV</v>
      </c>
      <c r="F9" s="12">
        <f>RTD("cqg.rtd", ,"ContractData",C9, "LastTrade",, "T")</f>
        <v>3.536</v>
      </c>
      <c r="G9" s="12">
        <f>RTD("cqg.rtd", ,"ContractData",C9, "NetLastTrade",, "T")</f>
        <v>2.9999999999999805E-2</v>
      </c>
      <c r="H9" s="12">
        <f>RTD("cqg.rtd", ,"ContractData",C9, "Bid",, "T")</f>
        <v>3.5340000000000003</v>
      </c>
      <c r="I9" s="12">
        <f>RTD("cqg.rtd", ,"ContractData",C9, "Ask",, "T")</f>
        <v>3.536</v>
      </c>
      <c r="J9" s="12">
        <f>IF(RTD("cqg.rtd", ,"ContractData",C9, "T_Settlement",, "T")="",RTD("cqg.rtd", ,"ContractData",C9, "LastTrade",, "T"),RTD("cqg.rtd", ,"ContractData",C9, "T_Settlement",, "T"))</f>
        <v>3.536</v>
      </c>
      <c r="K9" s="12">
        <f>RTD("cqg.rtd", ,"ContractData",C9, "Y_Settlement",, "T")</f>
        <v>3.5060000000000002</v>
      </c>
      <c r="L9" s="12">
        <f t="shared" si="4"/>
        <v>2.9999999999999805E-2</v>
      </c>
      <c r="N9" s="1" t="str">
        <f t="shared" si="0"/>
        <v>26</v>
      </c>
      <c r="O9" s="1" t="str">
        <f t="shared" si="1"/>
        <v>NGEX26</v>
      </c>
      <c r="P9" s="12">
        <f t="shared" si="5"/>
        <v>0.03</v>
      </c>
      <c r="Q9" s="3" t="str">
        <f t="shared" si="6"/>
        <v>$O$71:$O$82</v>
      </c>
      <c r="R9" s="3" t="str">
        <f t="shared" si="7"/>
        <v>$P$71:$P$82</v>
      </c>
      <c r="S9" s="2" t="str">
        <v>32</v>
      </c>
      <c r="T9" s="13">
        <v>0</v>
      </c>
      <c r="U9" s="2" t="str" cm="1">
        <f t="array" aca="1" ref="U9" ca="1">IFERROR(_xlfn.XLOOKUP(T9,INDIRECT(R9),INDIRECT(Q9)),"")</f>
        <v/>
      </c>
      <c r="W9" s="2" t="str">
        <v>32</v>
      </c>
      <c r="X9" s="13">
        <v>0</v>
      </c>
      <c r="Y9" s="2" t="str" cm="1">
        <f t="array" aca="1" ref="Y9" ca="1">IFERROR(_xlfn.XLOOKUP(X9,INDIRECT(R9),INDIRECT(Q9)),"")</f>
        <v/>
      </c>
    </row>
    <row r="10" spans="1:25" x14ac:dyDescent="0.3">
      <c r="A10">
        <f t="shared" si="8"/>
        <v>8</v>
      </c>
      <c r="B10" t="str">
        <f t="shared" si="2"/>
        <v>NGE?8</v>
      </c>
      <c r="C10" t="str">
        <f>RTD("cqg.rtd", ,"ContractData",B10, "Symbol",, "T")</f>
        <v>NGEZ26</v>
      </c>
      <c r="D10" t="str">
        <f t="shared" si="3"/>
        <v>26</v>
      </c>
      <c r="E10" t="str">
        <f>RTD("cqg.rtd", ,"ContractData",B10, "ContractMonth",, "T")</f>
        <v>DEC</v>
      </c>
      <c r="F10" s="12">
        <f>RTD("cqg.rtd", ,"ContractData",C10, "LastTrade",, "T")</f>
        <v>4.2430000000000003</v>
      </c>
      <c r="G10" s="12">
        <f>RTD("cqg.rtd", ,"ContractData",C10, "NetLastTrade",, "T")</f>
        <v>4.7000000000000597E-2</v>
      </c>
      <c r="H10" s="12">
        <f>RTD("cqg.rtd", ,"ContractData",C10, "Bid",, "T")</f>
        <v>4.2409999999999997</v>
      </c>
      <c r="I10" s="12">
        <f>RTD("cqg.rtd", ,"ContractData",C10, "Ask",, "T")</f>
        <v>4.2430000000000003</v>
      </c>
      <c r="J10" s="12">
        <f>IF(RTD("cqg.rtd", ,"ContractData",C10, "T_Settlement",, "T")="",RTD("cqg.rtd", ,"ContractData",C10, "LastTrade",, "T"),RTD("cqg.rtd", ,"ContractData",C10, "T_Settlement",, "T"))</f>
        <v>4.2430000000000003</v>
      </c>
      <c r="K10" s="12">
        <f>RTD("cqg.rtd", ,"ContractData",C10, "Y_Settlement",, "T")</f>
        <v>4.1959999999999997</v>
      </c>
      <c r="L10" s="12">
        <f t="shared" si="4"/>
        <v>4.7000000000000597E-2</v>
      </c>
      <c r="N10" s="1" t="str">
        <f t="shared" si="0"/>
        <v>26</v>
      </c>
      <c r="O10" s="1" t="str">
        <f t="shared" si="1"/>
        <v>NGEZ26</v>
      </c>
      <c r="P10" s="12">
        <f t="shared" si="5"/>
        <v>4.7E-2</v>
      </c>
      <c r="Q10" s="3" t="str">
        <f t="shared" si="6"/>
        <v>$O$83:$O$94</v>
      </c>
      <c r="R10" s="3" t="str">
        <f t="shared" si="7"/>
        <v>$P$83:$P$94</v>
      </c>
      <c r="S10" s="2" t="str">
        <v>33</v>
      </c>
      <c r="T10" s="13">
        <v>0</v>
      </c>
      <c r="U10" s="2" t="str" cm="1">
        <f t="array" aca="1" ref="U10" ca="1">IFERROR(_xlfn.XLOOKUP(T10,INDIRECT(R10),INDIRECT(Q10)),"")</f>
        <v/>
      </c>
      <c r="W10" s="2" t="str">
        <v>33</v>
      </c>
      <c r="X10" s="13">
        <v>0</v>
      </c>
      <c r="Y10" s="2" t="str" cm="1">
        <f t="array" aca="1" ref="Y10" ca="1">IFERROR(_xlfn.XLOOKUP(X10,INDIRECT(R10),INDIRECT(Q10)),"")</f>
        <v/>
      </c>
    </row>
    <row r="11" spans="1:25" x14ac:dyDescent="0.3">
      <c r="A11">
        <f t="shared" si="8"/>
        <v>9</v>
      </c>
      <c r="B11" t="str">
        <f t="shared" si="2"/>
        <v>NGE?9</v>
      </c>
      <c r="C11" t="str">
        <f>RTD("cqg.rtd", ,"ContractData",B11, "Symbol",, "T")</f>
        <v>NGEF27</v>
      </c>
      <c r="D11" t="str">
        <f t="shared" si="3"/>
        <v>27</v>
      </c>
      <c r="E11" t="str">
        <f>RTD("cqg.rtd", ,"ContractData",B11, "ContractMonth",, "T")</f>
        <v>JAN</v>
      </c>
      <c r="F11" s="12">
        <f>RTD("cqg.rtd", ,"ContractData",C11, "LastTrade",, "T")</f>
        <v>4.6550000000000002</v>
      </c>
      <c r="G11" s="12">
        <f>RTD("cqg.rtd", ,"ContractData",C11, "NetLastTrade",, "T")</f>
        <v>5.1000000000000156E-2</v>
      </c>
      <c r="H11" s="12">
        <f>RTD("cqg.rtd", ,"ContractData",C11, "Bid",, "T")</f>
        <v>4.657</v>
      </c>
      <c r="I11" s="12">
        <f>RTD("cqg.rtd", ,"ContractData",C11, "Ask",, "T")</f>
        <v>4.66</v>
      </c>
      <c r="J11" s="12">
        <f>IF(RTD("cqg.rtd", ,"ContractData",C11, "T_Settlement",, "T")="",RTD("cqg.rtd", ,"ContractData",C11, "LastTrade",, "T"),RTD("cqg.rtd", ,"ContractData",C11, "T_Settlement",, "T"))</f>
        <v>4.6550000000000002</v>
      </c>
      <c r="K11" s="12">
        <f>RTD("cqg.rtd", ,"ContractData",C11, "Y_Settlement",, "T")</f>
        <v>4.6040000000000001</v>
      </c>
      <c r="L11" s="12">
        <f t="shared" si="4"/>
        <v>5.1000000000000156E-2</v>
      </c>
      <c r="N11" s="1" t="str">
        <f t="shared" si="0"/>
        <v>27</v>
      </c>
      <c r="O11" s="1" t="str">
        <f t="shared" si="1"/>
        <v>NGEF27</v>
      </c>
      <c r="P11" s="12">
        <f t="shared" si="5"/>
        <v>5.0999999999999997E-2</v>
      </c>
      <c r="Q11" s="3" t="str">
        <f t="shared" si="6"/>
        <v>$O$95:$O$106</v>
      </c>
      <c r="R11" s="3" t="str">
        <f t="shared" si="7"/>
        <v>$P$95:$P$106</v>
      </c>
      <c r="S11" s="2" t="str">
        <v>34</v>
      </c>
      <c r="T11" s="13">
        <v>0</v>
      </c>
      <c r="U11" s="2" t="str" cm="1">
        <f t="array" aca="1" ref="U11" ca="1">IFERROR(_xlfn.XLOOKUP(T11,INDIRECT(R11),INDIRECT(Q11)),"")</f>
        <v/>
      </c>
      <c r="W11" s="2" t="str">
        <v>34</v>
      </c>
      <c r="X11" s="13">
        <v>0</v>
      </c>
      <c r="Y11" s="2" t="str" cm="1">
        <f t="array" aca="1" ref="Y11" ca="1">IFERROR(_xlfn.XLOOKUP(X11,INDIRECT(R11),INDIRECT(Q11)),"")</f>
        <v/>
      </c>
    </row>
    <row r="12" spans="1:25" x14ac:dyDescent="0.3">
      <c r="A12">
        <f t="shared" si="8"/>
        <v>10</v>
      </c>
      <c r="B12" t="str">
        <f t="shared" si="2"/>
        <v>NGE?10</v>
      </c>
      <c r="C12" t="str">
        <f>RTD("cqg.rtd", ,"ContractData",B12, "Symbol",, "T")</f>
        <v>NGEG27</v>
      </c>
      <c r="D12" t="str">
        <f t="shared" si="3"/>
        <v>27</v>
      </c>
      <c r="E12" t="str">
        <f>RTD("cqg.rtd", ,"ContractData",B12, "ContractMonth",, "T")</f>
        <v>FEB</v>
      </c>
      <c r="F12" s="12">
        <f>RTD("cqg.rtd", ,"ContractData",C12, "LastTrade",, "T")</f>
        <v>4.1900000000000004</v>
      </c>
      <c r="G12" s="12">
        <f>RTD("cqg.rtd", ,"ContractData",C12, "NetLastTrade",, "T")</f>
        <v>4.6000000000000263E-2</v>
      </c>
      <c r="H12" s="12">
        <f>RTD("cqg.rtd", ,"ContractData",C12, "Bid",, "T")</f>
        <v>4.1870000000000003</v>
      </c>
      <c r="I12" s="12">
        <f>RTD("cqg.rtd", ,"ContractData",C12, "Ask",, "T")</f>
        <v>4.1900000000000004</v>
      </c>
      <c r="J12" s="12">
        <f>IF(RTD("cqg.rtd", ,"ContractData",C12, "T_Settlement",, "T")="",RTD("cqg.rtd", ,"ContractData",C12, "LastTrade",, "T"),RTD("cqg.rtd", ,"ContractData",C12, "T_Settlement",, "T"))</f>
        <v>4.1900000000000004</v>
      </c>
      <c r="K12" s="12">
        <f>RTD("cqg.rtd", ,"ContractData",C12, "Y_Settlement",, "T")</f>
        <v>4.1440000000000001</v>
      </c>
      <c r="L12" s="12">
        <f t="shared" si="4"/>
        <v>4.6000000000000263E-2</v>
      </c>
      <c r="N12" s="1" t="str">
        <f t="shared" si="0"/>
        <v>27</v>
      </c>
      <c r="O12" s="1" t="str">
        <f t="shared" si="1"/>
        <v>NGEG27</v>
      </c>
      <c r="P12" s="12">
        <f t="shared" si="5"/>
        <v>4.5999999999999999E-2</v>
      </c>
      <c r="Q12" s="3" t="str">
        <f>"$O$"&amp;RIGHT(Q11,3)+1&amp;":$O$"&amp;RIGHT(Q11,3)+12</f>
        <v>$O$107:$O$118</v>
      </c>
      <c r="R12" s="3" t="str">
        <f>"$P$"&amp;RIGHT(Q11,3)+1&amp;":$P$"&amp;RIGHT(Q11,3)+12</f>
        <v>$P$107:$P$118</v>
      </c>
      <c r="S12" s="2" t="str">
        <v>35</v>
      </c>
      <c r="T12" s="13">
        <v>0</v>
      </c>
      <c r="U12" s="2" t="str" cm="1">
        <f t="array" aca="1" ref="U12" ca="1">IFERROR(_xlfn.XLOOKUP(T12,INDIRECT(R12),INDIRECT(Q12)),"")</f>
        <v/>
      </c>
      <c r="W12" s="2" t="str">
        <v>35</v>
      </c>
      <c r="X12" s="13">
        <v>0</v>
      </c>
      <c r="Y12" s="2" t="str" cm="1">
        <f t="array" aca="1" ref="Y12" ca="1">IFERROR(_xlfn.XLOOKUP(X12,INDIRECT(R12),INDIRECT(Q12)),"")</f>
        <v/>
      </c>
    </row>
    <row r="13" spans="1:25" x14ac:dyDescent="0.3">
      <c r="A13">
        <f t="shared" si="8"/>
        <v>11</v>
      </c>
      <c r="B13" t="str">
        <f t="shared" si="2"/>
        <v>NGE?11</v>
      </c>
      <c r="C13" t="str">
        <f>RTD("cqg.rtd", ,"ContractData",B13, "Symbol",, "T")</f>
        <v>NGEH27</v>
      </c>
      <c r="D13" t="str">
        <f t="shared" si="3"/>
        <v>27</v>
      </c>
      <c r="E13" t="str">
        <f>RTD("cqg.rtd", ,"ContractData",B13, "ContractMonth",, "T")</f>
        <v>MAR</v>
      </c>
      <c r="F13" s="12">
        <f>RTD("cqg.rtd", ,"ContractData",C13, "LastTrade",, "T")</f>
        <v>3.3140000000000001</v>
      </c>
      <c r="G13" s="12">
        <f>RTD("cqg.rtd", ,"ContractData",C13, "NetLastTrade",, "T")</f>
        <v>2.9999999999999805E-2</v>
      </c>
      <c r="H13" s="12">
        <f>RTD("cqg.rtd", ,"ContractData",C13, "Bid",, "T")</f>
        <v>3.3149999999999999</v>
      </c>
      <c r="I13" s="12">
        <f>RTD("cqg.rtd", ,"ContractData",C13, "Ask",, "T")</f>
        <v>3.3180000000000001</v>
      </c>
      <c r="J13" s="12">
        <f>IF(RTD("cqg.rtd", ,"ContractData",C13, "T_Settlement",, "T")="",RTD("cqg.rtd", ,"ContractData",C13, "LastTrade",, "T"),RTD("cqg.rtd", ,"ContractData",C13, "T_Settlement",, "T"))</f>
        <v>3.3140000000000001</v>
      </c>
      <c r="K13" s="12">
        <f>RTD("cqg.rtd", ,"ContractData",C13, "Y_Settlement",, "T")</f>
        <v>3.2840000000000003</v>
      </c>
      <c r="L13" s="12">
        <f t="shared" si="4"/>
        <v>2.9999999999999805E-2</v>
      </c>
      <c r="N13" s="1" t="str">
        <f t="shared" si="0"/>
        <v>27</v>
      </c>
      <c r="O13" s="1" t="str">
        <f t="shared" si="1"/>
        <v>NGEH27</v>
      </c>
      <c r="P13" s="12">
        <f t="shared" si="5"/>
        <v>0.03</v>
      </c>
      <c r="Q13" s="3" t="str">
        <f>"$O$"&amp;RIGHT(Q12,3)+1&amp;":$O$"&amp;RIGHT(Q12,3)+12</f>
        <v>$O$119:$O$130</v>
      </c>
      <c r="R13" s="3" t="str">
        <f>"$P$"&amp;RIGHT(Q12,3)+1&amp;":$P$"&amp;RIGHT(Q12,3)+12</f>
        <v>$P$119:$P$130</v>
      </c>
      <c r="S13" s="2" t="str">
        <v>36</v>
      </c>
      <c r="T13" s="13">
        <v>0</v>
      </c>
      <c r="U13" s="2" t="str" cm="1">
        <f t="array" aca="1" ref="U13" ca="1">IFERROR(_xlfn.XLOOKUP(T13,INDIRECT(R13),INDIRECT(Q13)),"")</f>
        <v/>
      </c>
      <c r="W13" s="2" t="str">
        <v>36</v>
      </c>
      <c r="X13" s="13">
        <v>0</v>
      </c>
      <c r="Y13" s="2" t="str" cm="1">
        <f t="array" aca="1" ref="Y13" ca="1">IFERROR(_xlfn.XLOOKUP(X13,INDIRECT(R13),INDIRECT(Q13)),"")</f>
        <v/>
      </c>
    </row>
    <row r="14" spans="1:25" x14ac:dyDescent="0.3">
      <c r="A14">
        <f t="shared" si="8"/>
        <v>12</v>
      </c>
      <c r="B14" t="str">
        <f t="shared" si="2"/>
        <v>NGE?12</v>
      </c>
      <c r="C14" t="str">
        <f>RTD("cqg.rtd", ,"ContractData",B14, "Symbol",, "T")</f>
        <v>NGEJ27</v>
      </c>
      <c r="D14" t="str">
        <f t="shared" si="3"/>
        <v>27</v>
      </c>
      <c r="E14" t="str">
        <f>RTD("cqg.rtd", ,"ContractData",B14, "ContractMonth",, "T")</f>
        <v>APR</v>
      </c>
      <c r="F14" s="12">
        <f>RTD("cqg.rtd", ,"ContractData",C14, "LastTrade",, "T")</f>
        <v>3.052</v>
      </c>
      <c r="G14" s="12">
        <f>RTD("cqg.rtd", ,"ContractData",C14, "NetLastTrade",, "T")</f>
        <v>1.6999999999999904E-2</v>
      </c>
      <c r="H14" s="12">
        <f>RTD("cqg.rtd", ,"ContractData",C14, "Bid",, "T")</f>
        <v>3.0529999999999999</v>
      </c>
      <c r="I14" s="12">
        <f>RTD("cqg.rtd", ,"ContractData",C14, "Ask",, "T")</f>
        <v>3.0550000000000002</v>
      </c>
      <c r="J14" s="12">
        <f>IF(RTD("cqg.rtd", ,"ContractData",C14, "T_Settlement",, "T")="",RTD("cqg.rtd", ,"ContractData",C14, "LastTrade",, "T"),RTD("cqg.rtd", ,"ContractData",C14, "T_Settlement",, "T"))</f>
        <v>3.052</v>
      </c>
      <c r="K14" s="12">
        <f>RTD("cqg.rtd", ,"ContractData",C14, "Y_Settlement",, "T")</f>
        <v>3.0350000000000001</v>
      </c>
      <c r="L14" s="12">
        <f t="shared" si="4"/>
        <v>1.6999999999999904E-2</v>
      </c>
      <c r="N14" s="1" t="str">
        <f t="shared" si="0"/>
        <v>27</v>
      </c>
      <c r="O14" s="1" t="str">
        <f t="shared" si="1"/>
        <v>NGEJ27</v>
      </c>
      <c r="P14" s="12">
        <f t="shared" si="5"/>
        <v>1.7000000000000001E-2</v>
      </c>
      <c r="Q14" s="3" t="str">
        <f>"$O$"&amp;RIGHT(Q13,3)+1&amp;":$O$"&amp;RIGHT(Q13,3)+12</f>
        <v>$O$131:$O$142</v>
      </c>
      <c r="R14" s="3" t="str">
        <f>"$P$"&amp;RIGHT(Q13,3)+1&amp;":$P$"&amp;RIGHT(Q13,3)+12</f>
        <v>$P$131:$P$142</v>
      </c>
      <c r="S14" s="2" t="str">
        <v>37</v>
      </c>
      <c r="T14" s="13">
        <v>0</v>
      </c>
      <c r="U14" s="2" t="str" cm="1">
        <f t="array" aca="1" ref="U14" ca="1">IFERROR(_xlfn.XLOOKUP(T14,INDIRECT(R14),INDIRECT(Q14)),"")</f>
        <v/>
      </c>
      <c r="W14" s="2" t="str">
        <v>37</v>
      </c>
      <c r="X14" s="13">
        <v>0</v>
      </c>
      <c r="Y14" s="2" t="str" cm="1">
        <f t="array" aca="1" ref="Y14" ca="1">IFERROR(_xlfn.XLOOKUP(X14,INDIRECT(R14),INDIRECT(Q14)),"")</f>
        <v/>
      </c>
    </row>
    <row r="15" spans="1:25" x14ac:dyDescent="0.3">
      <c r="A15">
        <f t="shared" si="8"/>
        <v>13</v>
      </c>
      <c r="B15" t="str">
        <f t="shared" si="2"/>
        <v>NGE?13</v>
      </c>
      <c r="C15" t="str">
        <f>RTD("cqg.rtd", ,"ContractData",B15, "Symbol",, "T")</f>
        <v>NGEK27</v>
      </c>
      <c r="D15" t="str">
        <f t="shared" si="3"/>
        <v>27</v>
      </c>
      <c r="E15" t="str">
        <f>RTD("cqg.rtd", ,"ContractData",B15, "ContractMonth",, "T")</f>
        <v>MAY</v>
      </c>
      <c r="F15" s="12">
        <f>RTD("cqg.rtd", ,"ContractData",C15, "LastTrade",, "T")</f>
        <v>3.036</v>
      </c>
      <c r="G15" s="12">
        <f>RTD("cqg.rtd", ,"ContractData",C15, "NetLastTrade",, "T")</f>
        <v>1.6000000000000014E-2</v>
      </c>
      <c r="H15" s="12">
        <f>RTD("cqg.rtd", ,"ContractData",C15, "Bid",, "T")</f>
        <v>3.036</v>
      </c>
      <c r="I15" s="12">
        <f>RTD("cqg.rtd", ,"ContractData",C15, "Ask",, "T")</f>
        <v>3.0380000000000003</v>
      </c>
      <c r="J15" s="12">
        <f>IF(RTD("cqg.rtd", ,"ContractData",C15, "T_Settlement",, "T")="",RTD("cqg.rtd", ,"ContractData",C15, "LastTrade",, "T"),RTD("cqg.rtd", ,"ContractData",C15, "T_Settlement",, "T"))</f>
        <v>3.036</v>
      </c>
      <c r="K15" s="12">
        <f>RTD("cqg.rtd", ,"ContractData",C15, "Y_Settlement",, "T")</f>
        <v>3.02</v>
      </c>
      <c r="L15" s="12">
        <f t="shared" si="4"/>
        <v>1.6000000000000014E-2</v>
      </c>
      <c r="N15" s="1" t="str">
        <f t="shared" si="0"/>
        <v>27</v>
      </c>
      <c r="O15" s="1" t="str">
        <f t="shared" si="1"/>
        <v>NGEK27</v>
      </c>
      <c r="P15" s="12">
        <f t="shared" si="5"/>
        <v>1.6E-2</v>
      </c>
      <c r="Q15" s="3" t="str">
        <f>"$O$"&amp;RIGHT(Q14,3)+1&amp;":$O$"&amp;RIGHT(Q14,3)+12</f>
        <v>$O$143:$O$154</v>
      </c>
      <c r="R15" s="3" t="str">
        <f>"$P$"&amp;RIGHT(Q14,3)+1&amp;":$P$"&amp;RIGHT(Q14,3)+12</f>
        <v>$P$143:$P$154</v>
      </c>
      <c r="S15" s="2" t="str">
        <v>38</v>
      </c>
      <c r="T15" s="13">
        <v>0</v>
      </c>
      <c r="U15" s="2" t="str" cm="1">
        <f t="array" aca="1" ref="U15" ca="1">IFERROR(_xlfn.XLOOKUP(T15,INDIRECT(R15),INDIRECT(Q15)),"")</f>
        <v/>
      </c>
      <c r="W15" s="2" t="str">
        <v>38</v>
      </c>
      <c r="X15" s="13">
        <v>0</v>
      </c>
      <c r="Y15" s="2" t="str" cm="1">
        <f t="array" aca="1" ref="Y15" ca="1">IFERROR(_xlfn.XLOOKUP(X15,INDIRECT(R15),INDIRECT(Q15)),"")</f>
        <v/>
      </c>
    </row>
    <row r="16" spans="1:25" x14ac:dyDescent="0.3">
      <c r="A16">
        <f t="shared" si="8"/>
        <v>14</v>
      </c>
      <c r="B16" t="str">
        <f t="shared" si="2"/>
        <v>NGE?14</v>
      </c>
      <c r="C16" t="str">
        <f>RTD("cqg.rtd", ,"ContractData",B16, "Symbol",, "T")</f>
        <v>NGEM27</v>
      </c>
      <c r="D16" t="str">
        <f t="shared" si="3"/>
        <v>27</v>
      </c>
      <c r="E16" t="str">
        <f>RTD("cqg.rtd", ,"ContractData",B16, "ContractMonth",, "T")</f>
        <v>JUN</v>
      </c>
      <c r="F16" s="12">
        <f>RTD("cqg.rtd", ,"ContractData",C16, "LastTrade",, "T")</f>
        <v>3.17</v>
      </c>
      <c r="G16" s="12">
        <f>RTD("cqg.rtd", ,"ContractData",C16, "NetLastTrade",, "T")</f>
        <v>1.2999999999999901E-2</v>
      </c>
      <c r="H16" s="12">
        <f>RTD("cqg.rtd", ,"ContractData",C16, "Bid",, "T")</f>
        <v>3.17</v>
      </c>
      <c r="I16" s="12">
        <f>RTD("cqg.rtd", ,"ContractData",C16, "Ask",, "T")</f>
        <v>3.173</v>
      </c>
      <c r="J16" s="12">
        <f>IF(RTD("cqg.rtd", ,"ContractData",C16, "T_Settlement",, "T")="",RTD("cqg.rtd", ,"ContractData",C16, "LastTrade",, "T"),RTD("cqg.rtd", ,"ContractData",C16, "T_Settlement",, "T"))</f>
        <v>3.17</v>
      </c>
      <c r="K16" s="12">
        <f>RTD("cqg.rtd", ,"ContractData",C16, "Y_Settlement",, "T")</f>
        <v>3.157</v>
      </c>
      <c r="L16" s="12">
        <f t="shared" si="4"/>
        <v>1.2999999999999901E-2</v>
      </c>
      <c r="N16" s="1" t="str">
        <f t="shared" si="0"/>
        <v>27</v>
      </c>
      <c r="O16" s="1" t="str">
        <f t="shared" si="1"/>
        <v>NGEM27</v>
      </c>
      <c r="P16" s="12">
        <f t="shared" si="5"/>
        <v>1.2999999999999999E-2</v>
      </c>
      <c r="Q16" s="3"/>
      <c r="U16" s="3"/>
    </row>
    <row r="17" spans="1:20" x14ac:dyDescent="0.3">
      <c r="A17">
        <f t="shared" si="8"/>
        <v>15</v>
      </c>
      <c r="B17" t="str">
        <f t="shared" si="2"/>
        <v>NGE?15</v>
      </c>
      <c r="C17" t="str">
        <f>RTD("cqg.rtd", ,"ContractData",B17, "Symbol",, "T")</f>
        <v>NGEN27</v>
      </c>
      <c r="D17" t="str">
        <f t="shared" si="3"/>
        <v>27</v>
      </c>
      <c r="E17" t="str">
        <f>RTD("cqg.rtd", ,"ContractData",B17, "ContractMonth",, "T")</f>
        <v>JUL</v>
      </c>
      <c r="F17" s="12">
        <f>RTD("cqg.rtd", ,"ContractData",C17, "LastTrade",, "T")</f>
        <v>3.3810000000000002</v>
      </c>
      <c r="G17" s="12">
        <f>RTD("cqg.rtd", ,"ContractData",C17, "NetLastTrade",, "T")</f>
        <v>1.1000000000000121E-2</v>
      </c>
      <c r="H17" s="12">
        <f>RTD("cqg.rtd", ,"ContractData",C17, "Bid",, "T")</f>
        <v>3.38</v>
      </c>
      <c r="I17" s="12">
        <f>RTD("cqg.rtd", ,"ContractData",C17, "Ask",, "T")</f>
        <v>3.3839999999999999</v>
      </c>
      <c r="J17" s="12">
        <f>IF(RTD("cqg.rtd", ,"ContractData",C17, "T_Settlement",, "T")="",RTD("cqg.rtd", ,"ContractData",C17, "LastTrade",, "T"),RTD("cqg.rtd", ,"ContractData",C17, "T_Settlement",, "T"))</f>
        <v>3.3810000000000002</v>
      </c>
      <c r="K17" s="12">
        <f>RTD("cqg.rtd", ,"ContractData",C17, "Y_Settlement",, "T")</f>
        <v>3.37</v>
      </c>
      <c r="L17" s="12">
        <f t="shared" si="4"/>
        <v>1.1000000000000121E-2</v>
      </c>
      <c r="N17" s="1" t="str">
        <f t="shared" si="0"/>
        <v>27</v>
      </c>
      <c r="O17" s="1" t="str">
        <f t="shared" si="1"/>
        <v>NGEN27</v>
      </c>
      <c r="P17" s="12">
        <f t="shared" si="5"/>
        <v>1.0999999999999999E-2</v>
      </c>
      <c r="Q17" s="3"/>
    </row>
    <row r="18" spans="1:20" x14ac:dyDescent="0.3">
      <c r="A18">
        <f t="shared" si="8"/>
        <v>16</v>
      </c>
      <c r="B18" t="str">
        <f t="shared" si="2"/>
        <v>NGE?16</v>
      </c>
      <c r="C18" t="str">
        <f>RTD("cqg.rtd", ,"ContractData",B18, "Symbol",, "T")</f>
        <v>NGEQ27</v>
      </c>
      <c r="D18" t="str">
        <f t="shared" si="3"/>
        <v>27</v>
      </c>
      <c r="E18" t="str">
        <f>RTD("cqg.rtd", ,"ContractData",B18, "ContractMonth",, "T")</f>
        <v>AUG</v>
      </c>
      <c r="F18" s="12">
        <f>RTD("cqg.rtd", ,"ContractData",C18, "LastTrade",, "T")</f>
        <v>3.4370000000000003</v>
      </c>
      <c r="G18" s="12">
        <f>RTD("cqg.rtd", ,"ContractData",C18, "NetLastTrade",, "T")</f>
        <v>1.1000000000000121E-2</v>
      </c>
      <c r="H18" s="12">
        <f>RTD("cqg.rtd", ,"ContractData",C18, "Bid",, "T")</f>
        <v>3.4350000000000001</v>
      </c>
      <c r="I18" s="12">
        <f>RTD("cqg.rtd", ,"ContractData",C18, "Ask",, "T")</f>
        <v>3.4380000000000002</v>
      </c>
      <c r="J18" s="12">
        <f>IF(RTD("cqg.rtd", ,"ContractData",C18, "T_Settlement",, "T")="",RTD("cqg.rtd", ,"ContractData",C18, "LastTrade",, "T"),RTD("cqg.rtd", ,"ContractData",C18, "T_Settlement",, "T"))</f>
        <v>3.4370000000000003</v>
      </c>
      <c r="K18" s="12">
        <f>RTD("cqg.rtd", ,"ContractData",C18, "Y_Settlement",, "T")</f>
        <v>3.4260000000000002</v>
      </c>
      <c r="L18" s="12">
        <f t="shared" si="4"/>
        <v>1.1000000000000121E-2</v>
      </c>
      <c r="N18" s="1" t="str">
        <f t="shared" si="0"/>
        <v>27</v>
      </c>
      <c r="O18" s="1" t="str">
        <f t="shared" si="1"/>
        <v>NGEQ27</v>
      </c>
      <c r="P18" s="12">
        <f t="shared" si="5"/>
        <v>1.0999999999999999E-2</v>
      </c>
      <c r="Q18" s="3"/>
      <c r="R18" s="4"/>
    </row>
    <row r="19" spans="1:20" x14ac:dyDescent="0.3">
      <c r="A19">
        <f t="shared" si="8"/>
        <v>17</v>
      </c>
      <c r="B19" t="str">
        <f t="shared" si="2"/>
        <v>NGE?17</v>
      </c>
      <c r="C19" t="str">
        <f>RTD("cqg.rtd", ,"ContractData",B19, "Symbol",, "T")</f>
        <v>NGEU27</v>
      </c>
      <c r="D19" t="str">
        <f t="shared" si="3"/>
        <v>27</v>
      </c>
      <c r="E19" t="str">
        <f>RTD("cqg.rtd", ,"ContractData",B19, "ContractMonth",, "T")</f>
        <v>SEP</v>
      </c>
      <c r="F19" s="12">
        <f>RTD("cqg.rtd", ,"ContractData",C19, "LastTrade",, "T")</f>
        <v>3.415</v>
      </c>
      <c r="G19" s="12">
        <f>RTD("cqg.rtd", ,"ContractData",C19, "NetLastTrade",, "T")</f>
        <v>1.2000000000000011E-2</v>
      </c>
      <c r="H19" s="12">
        <f>RTD("cqg.rtd", ,"ContractData",C19, "Bid",, "T")</f>
        <v>3.4119999999999999</v>
      </c>
      <c r="I19" s="12">
        <f>RTD("cqg.rtd", ,"ContractData",C19, "Ask",, "T")</f>
        <v>3.415</v>
      </c>
      <c r="J19" s="12">
        <f>IF(RTD("cqg.rtd", ,"ContractData",C19, "T_Settlement",, "T")="",RTD("cqg.rtd", ,"ContractData",C19, "LastTrade",, "T"),RTD("cqg.rtd", ,"ContractData",C19, "T_Settlement",, "T"))</f>
        <v>3.415</v>
      </c>
      <c r="K19" s="12">
        <f>RTD("cqg.rtd", ,"ContractData",C19, "Y_Settlement",, "T")</f>
        <v>3.403</v>
      </c>
      <c r="L19" s="12">
        <f t="shared" si="4"/>
        <v>1.2000000000000011E-2</v>
      </c>
      <c r="N19" s="1" t="str">
        <f t="shared" si="0"/>
        <v>27</v>
      </c>
      <c r="O19" s="1" t="str">
        <f t="shared" si="1"/>
        <v>NGEU27</v>
      </c>
      <c r="P19" s="12">
        <f t="shared" si="5"/>
        <v>1.2E-2</v>
      </c>
      <c r="Q19" s="3"/>
    </row>
    <row r="20" spans="1:20" x14ac:dyDescent="0.3">
      <c r="A20">
        <f t="shared" si="8"/>
        <v>18</v>
      </c>
      <c r="B20" t="str">
        <f t="shared" si="2"/>
        <v>NGE?18</v>
      </c>
      <c r="C20" t="str">
        <f>RTD("cqg.rtd", ,"ContractData",B20, "Symbol",, "T")</f>
        <v>NGEV27</v>
      </c>
      <c r="D20" t="str">
        <f t="shared" si="3"/>
        <v>27</v>
      </c>
      <c r="E20" t="str">
        <f>RTD("cqg.rtd", ,"ContractData",B20, "ContractMonth",, "T")</f>
        <v>OCT</v>
      </c>
      <c r="F20" s="12">
        <f>RTD("cqg.rtd", ,"ContractData",C20, "LastTrade",, "T")</f>
        <v>3.496</v>
      </c>
      <c r="G20" s="12">
        <f>RTD("cqg.rtd", ,"ContractData",C20, "NetLastTrade",, "T")</f>
        <v>9.9999999999997868E-3</v>
      </c>
      <c r="H20" s="12">
        <f>RTD("cqg.rtd", ,"ContractData",C20, "Bid",, "T")</f>
        <v>3.4940000000000002</v>
      </c>
      <c r="I20" s="12">
        <f>RTD("cqg.rtd", ,"ContractData",C20, "Ask",, "T")</f>
        <v>3.4980000000000002</v>
      </c>
      <c r="J20" s="12">
        <f>IF(RTD("cqg.rtd", ,"ContractData",C20, "T_Settlement",, "T")="",RTD("cqg.rtd", ,"ContractData",C20, "LastTrade",, "T"),RTD("cqg.rtd", ,"ContractData",C20, "T_Settlement",, "T"))</f>
        <v>3.496</v>
      </c>
      <c r="K20" s="12">
        <f>RTD("cqg.rtd", ,"ContractData",C20, "Y_Settlement",, "T")</f>
        <v>3.4860000000000002</v>
      </c>
      <c r="L20" s="12">
        <f t="shared" si="4"/>
        <v>9.9999999999997868E-3</v>
      </c>
      <c r="N20" s="1" t="str">
        <f t="shared" si="0"/>
        <v>27</v>
      </c>
      <c r="O20" s="1" t="str">
        <f t="shared" si="1"/>
        <v>NGEV27</v>
      </c>
      <c r="P20" s="12">
        <f t="shared" si="5"/>
        <v>0.01</v>
      </c>
      <c r="Q20" s="3"/>
    </row>
    <row r="21" spans="1:20" x14ac:dyDescent="0.3">
      <c r="A21">
        <f t="shared" si="8"/>
        <v>19</v>
      </c>
      <c r="B21" t="str">
        <f t="shared" si="2"/>
        <v>NGE?19</v>
      </c>
      <c r="C21" t="str">
        <f>RTD("cqg.rtd", ,"ContractData",B21, "Symbol",, "T")</f>
        <v>NGEX27</v>
      </c>
      <c r="D21" t="str">
        <f t="shared" si="3"/>
        <v>27</v>
      </c>
      <c r="E21" t="str">
        <f>RTD("cqg.rtd", ,"ContractData",B21, "ContractMonth",, "T")</f>
        <v>NOV</v>
      </c>
      <c r="F21" s="12">
        <f>RTD("cqg.rtd", ,"ContractData",C21, "LastTrade",, "T")</f>
        <v>3.7749999999999999</v>
      </c>
      <c r="G21" s="12">
        <f>RTD("cqg.rtd", ,"ContractData",C21, "NetLastTrade",, "T")</f>
        <v>2.0000000000000018E-2</v>
      </c>
      <c r="H21" s="12">
        <f>RTD("cqg.rtd", ,"ContractData",C21, "Bid",, "T")</f>
        <v>3.766</v>
      </c>
      <c r="I21" s="12">
        <f>RTD("cqg.rtd", ,"ContractData",C21, "Ask",, "T")</f>
        <v>3.7709999999999999</v>
      </c>
      <c r="J21" s="12">
        <f>IF(RTD("cqg.rtd", ,"ContractData",C21, "T_Settlement",, "T")="",RTD("cqg.rtd", ,"ContractData",C21, "LastTrade",, "T"),RTD("cqg.rtd", ,"ContractData",C21, "T_Settlement",, "T"))</f>
        <v>3.7749999999999999</v>
      </c>
      <c r="K21" s="12">
        <f>RTD("cqg.rtd", ,"ContractData",C21, "Y_Settlement",, "T")</f>
        <v>3.7549999999999999</v>
      </c>
      <c r="L21" s="12">
        <f t="shared" si="4"/>
        <v>2.0000000000000018E-2</v>
      </c>
      <c r="N21" s="1" t="str">
        <f t="shared" si="0"/>
        <v>27</v>
      </c>
      <c r="O21" s="1" t="str">
        <f t="shared" si="1"/>
        <v>NGEX27</v>
      </c>
      <c r="P21" s="12">
        <f t="shared" si="5"/>
        <v>0.02</v>
      </c>
      <c r="Q21" s="3"/>
      <c r="R21" s="5"/>
    </row>
    <row r="22" spans="1:20" x14ac:dyDescent="0.3">
      <c r="A22">
        <f t="shared" si="8"/>
        <v>20</v>
      </c>
      <c r="B22" t="str">
        <f t="shared" si="2"/>
        <v>NGE?20</v>
      </c>
      <c r="C22" t="str">
        <f>RTD("cqg.rtd", ,"ContractData",B22, "Symbol",, "T")</f>
        <v>NGEZ27</v>
      </c>
      <c r="D22" t="str">
        <f t="shared" si="3"/>
        <v>27</v>
      </c>
      <c r="E22" t="str">
        <f>RTD("cqg.rtd", ,"ContractData",B22, "ContractMonth",, "T")</f>
        <v>DEC</v>
      </c>
      <c r="F22" s="12">
        <f>RTD("cqg.rtd", ,"ContractData",C22, "LastTrade",, "T")</f>
        <v>4.4249999999999998</v>
      </c>
      <c r="G22" s="12">
        <f>RTD("cqg.rtd", ,"ContractData",C22, "NetLastTrade",, "T")</f>
        <v>2.0999999999999908E-2</v>
      </c>
      <c r="H22" s="12">
        <f>RTD("cqg.rtd", ,"ContractData",C22, "Bid",, "T")</f>
        <v>4.4180000000000001</v>
      </c>
      <c r="I22" s="12">
        <f>RTD("cqg.rtd", ,"ContractData",C22, "Ask",, "T")</f>
        <v>4.423</v>
      </c>
      <c r="J22" s="12">
        <f>IF(RTD("cqg.rtd", ,"ContractData",C22, "T_Settlement",, "T")="",RTD("cqg.rtd", ,"ContractData",C22, "LastTrade",, "T"),RTD("cqg.rtd", ,"ContractData",C22, "T_Settlement",, "T"))</f>
        <v>4.4249999999999998</v>
      </c>
      <c r="K22" s="12">
        <f>RTD("cqg.rtd", ,"ContractData",C22, "Y_Settlement",, "T")</f>
        <v>4.4039999999999999</v>
      </c>
      <c r="L22" s="12">
        <f t="shared" si="4"/>
        <v>2.0999999999999908E-2</v>
      </c>
      <c r="N22" s="1" t="str">
        <f t="shared" si="0"/>
        <v>27</v>
      </c>
      <c r="O22" s="1" t="str">
        <f t="shared" si="1"/>
        <v>NGEZ27</v>
      </c>
      <c r="P22" s="12">
        <f t="shared" si="5"/>
        <v>2.1000000000000001E-2</v>
      </c>
      <c r="Q22" s="3"/>
      <c r="R22" s="5"/>
    </row>
    <row r="23" spans="1:20" x14ac:dyDescent="0.3">
      <c r="A23">
        <f t="shared" si="8"/>
        <v>21</v>
      </c>
      <c r="B23" t="str">
        <f t="shared" si="2"/>
        <v>NGE?21</v>
      </c>
      <c r="C23" t="str">
        <f>RTD("cqg.rtd", ,"ContractData",B23, "Symbol",, "T")</f>
        <v>NGEF28</v>
      </c>
      <c r="D23" t="str">
        <f t="shared" si="3"/>
        <v>28</v>
      </c>
      <c r="E23" t="str">
        <f>RTD("cqg.rtd", ,"ContractData",B23, "ContractMonth",, "T")</f>
        <v>JAN</v>
      </c>
      <c r="F23" s="12">
        <f>RTD("cqg.rtd", ,"ContractData",C23, "LastTrade",, "T")</f>
        <v>4.8079999999999998</v>
      </c>
      <c r="G23" s="12">
        <f>RTD("cqg.rtd", ,"ContractData",C23, "NetLastTrade",, "T")</f>
        <v>1.1000000000000121E-2</v>
      </c>
      <c r="H23" s="12">
        <f>RTD("cqg.rtd", ,"ContractData",C23, "Bid",, "T")</f>
        <v>4.8150000000000004</v>
      </c>
      <c r="I23" s="12">
        <f>RTD("cqg.rtd", ,"ContractData",C23, "Ask",, "T")</f>
        <v>4.8280000000000003</v>
      </c>
      <c r="J23" s="12">
        <f>IF(RTD("cqg.rtd", ,"ContractData",C23, "T_Settlement",, "T")="",RTD("cqg.rtd", ,"ContractData",C23, "LastTrade",, "T"),RTD("cqg.rtd", ,"ContractData",C23, "T_Settlement",, "T"))</f>
        <v>4.8079999999999998</v>
      </c>
      <c r="K23" s="12">
        <f>RTD("cqg.rtd", ,"ContractData",C23, "Y_Settlement",, "T")</f>
        <v>4.7969999999999997</v>
      </c>
      <c r="L23" s="12">
        <f t="shared" si="4"/>
        <v>1.1000000000000121E-2</v>
      </c>
      <c r="N23" s="1" t="str">
        <f t="shared" si="0"/>
        <v>28</v>
      </c>
      <c r="O23" s="1" t="str">
        <f t="shared" si="1"/>
        <v>NGEF28</v>
      </c>
      <c r="P23" s="12">
        <f t="shared" si="5"/>
        <v>1.0999999999999999E-2</v>
      </c>
      <c r="Q23" s="3"/>
    </row>
    <row r="24" spans="1:20" x14ac:dyDescent="0.3">
      <c r="A24">
        <f t="shared" si="8"/>
        <v>22</v>
      </c>
      <c r="B24" t="str">
        <f t="shared" si="2"/>
        <v>NGE?22</v>
      </c>
      <c r="C24" t="str">
        <f>RTD("cqg.rtd", ,"ContractData",B24, "Symbol",, "T")</f>
        <v>NGEG28</v>
      </c>
      <c r="D24" t="str">
        <f t="shared" si="3"/>
        <v>28</v>
      </c>
      <c r="E24" t="str">
        <f>RTD("cqg.rtd", ,"ContractData",B24, "ContractMonth",, "T")</f>
        <v>FEB</v>
      </c>
      <c r="F24" s="12">
        <f>RTD("cqg.rtd", ,"ContractData",C24, "LastTrade",, "T")</f>
        <v>4.25</v>
      </c>
      <c r="G24" s="12">
        <f>RTD("cqg.rtd", ,"ContractData",C24, "NetLastTrade",, "T")</f>
        <v>-1.000000000000334E-3</v>
      </c>
      <c r="H24" s="12">
        <f>RTD("cqg.rtd", ,"ContractData",C24, "Bid",, "T")</f>
        <v>4.2460000000000004</v>
      </c>
      <c r="I24" s="12">
        <f>RTD("cqg.rtd", ,"ContractData",C24, "Ask",, "T")</f>
        <v>4.28</v>
      </c>
      <c r="J24" s="12">
        <f>IF(RTD("cqg.rtd", ,"ContractData",C24, "T_Settlement",, "T")="",RTD("cqg.rtd", ,"ContractData",C24, "LastTrade",, "T"),RTD("cqg.rtd", ,"ContractData",C24, "T_Settlement",, "T"))</f>
        <v>4.25</v>
      </c>
      <c r="K24" s="12">
        <f>RTD("cqg.rtd", ,"ContractData",C24, "Y_Settlement",, "T")</f>
        <v>4.2510000000000003</v>
      </c>
      <c r="L24" s="12">
        <f t="shared" si="4"/>
        <v>-1.000000000000334E-3</v>
      </c>
      <c r="N24" s="1" t="str">
        <f t="shared" si="0"/>
        <v>28</v>
      </c>
      <c r="O24" s="1" t="str">
        <f t="shared" si="1"/>
        <v>NGEG28</v>
      </c>
      <c r="P24" s="12">
        <f t="shared" si="5"/>
        <v>-1E-3</v>
      </c>
      <c r="Q24" s="3"/>
    </row>
    <row r="25" spans="1:20" x14ac:dyDescent="0.3">
      <c r="A25">
        <f t="shared" si="8"/>
        <v>23</v>
      </c>
      <c r="B25" t="str">
        <f t="shared" si="2"/>
        <v>NGE?23</v>
      </c>
      <c r="C25" t="str">
        <f>RTD("cqg.rtd", ,"ContractData",B25, "Symbol",, "T")</f>
        <v>NGEH28</v>
      </c>
      <c r="D25" t="str">
        <f t="shared" si="3"/>
        <v>28</v>
      </c>
      <c r="E25" t="str">
        <f>RTD("cqg.rtd", ,"ContractData",B25, "ContractMonth",, "T")</f>
        <v>MAR</v>
      </c>
      <c r="F25" s="12">
        <f>RTD("cqg.rtd", ,"ContractData",C25, "LastTrade",, "T")</f>
        <v>3.49</v>
      </c>
      <c r="G25" s="12">
        <f>RTD("cqg.rtd", ,"ContractData",C25, "NetLastTrade",, "T")</f>
        <v>4.0000000000000036E-3</v>
      </c>
      <c r="H25" s="12">
        <f>RTD("cqg.rtd", ,"ContractData",C25, "Bid",, "T")</f>
        <v>3.4780000000000002</v>
      </c>
      <c r="I25" s="12">
        <f>RTD("cqg.rtd", ,"ContractData",C25, "Ask",, "T")</f>
        <v>3.5140000000000002</v>
      </c>
      <c r="J25" s="12">
        <f>IF(RTD("cqg.rtd", ,"ContractData",C25, "T_Settlement",, "T")="",RTD("cqg.rtd", ,"ContractData",C25, "LastTrade",, "T"),RTD("cqg.rtd", ,"ContractData",C25, "T_Settlement",, "T"))</f>
        <v>3.49</v>
      </c>
      <c r="K25" s="12">
        <f>RTD("cqg.rtd", ,"ContractData",C25, "Y_Settlement",, "T")</f>
        <v>3.4860000000000002</v>
      </c>
      <c r="L25" s="12">
        <f t="shared" si="4"/>
        <v>4.0000000000000036E-3</v>
      </c>
      <c r="N25" s="1" t="str">
        <f t="shared" si="0"/>
        <v>28</v>
      </c>
      <c r="O25" s="1" t="str">
        <f t="shared" si="1"/>
        <v>NGEH28</v>
      </c>
      <c r="P25" s="12">
        <f t="shared" si="5"/>
        <v>4.0000000000000001E-3</v>
      </c>
      <c r="Q25" s="3"/>
    </row>
    <row r="26" spans="1:20" x14ac:dyDescent="0.3">
      <c r="A26">
        <f t="shared" si="8"/>
        <v>24</v>
      </c>
      <c r="B26" t="str">
        <f t="shared" si="2"/>
        <v>NGE?24</v>
      </c>
      <c r="C26" t="str">
        <f>RTD("cqg.rtd", ,"ContractData",B26, "Symbol",, "T")</f>
        <v>NGEJ28</v>
      </c>
      <c r="D26" t="str">
        <f t="shared" si="3"/>
        <v>28</v>
      </c>
      <c r="E26" t="str">
        <f>RTD("cqg.rtd", ,"ContractData",B26, "ContractMonth",, "T")</f>
        <v>APR</v>
      </c>
      <c r="F26" s="12">
        <f>RTD("cqg.rtd", ,"ContractData",C26, "LastTrade",, "T")</f>
        <v>3.1680000000000001</v>
      </c>
      <c r="G26" s="12">
        <f>RTD("cqg.rtd", ,"ContractData",C26, "NetLastTrade",, "T")</f>
        <v>-3.0000000000001137E-3</v>
      </c>
      <c r="H26" s="12">
        <f>RTD("cqg.rtd", ,"ContractData",C26, "Bid",, "T")</f>
        <v>3.1619999999999999</v>
      </c>
      <c r="I26" s="12">
        <f>RTD("cqg.rtd", ,"ContractData",C26, "Ask",, "T")</f>
        <v>3.2</v>
      </c>
      <c r="J26" s="12">
        <f>IF(RTD("cqg.rtd", ,"ContractData",C26, "T_Settlement",, "T")="",RTD("cqg.rtd", ,"ContractData",C26, "LastTrade",, "T"),RTD("cqg.rtd", ,"ContractData",C26, "T_Settlement",, "T"))</f>
        <v>3.1680000000000001</v>
      </c>
      <c r="K26" s="12">
        <f>RTD("cqg.rtd", ,"ContractData",C26, "Y_Settlement",, "T")</f>
        <v>3.1710000000000003</v>
      </c>
      <c r="L26" s="12">
        <f t="shared" si="4"/>
        <v>-3.0000000000001137E-3</v>
      </c>
      <c r="N26" s="1" t="str">
        <f t="shared" si="0"/>
        <v>28</v>
      </c>
      <c r="O26" s="1" t="str">
        <f t="shared" si="1"/>
        <v>NGEJ28</v>
      </c>
      <c r="P26" s="12">
        <f t="shared" si="5"/>
        <v>-3.0000000000000001E-3</v>
      </c>
      <c r="Q26" s="3"/>
    </row>
    <row r="27" spans="1:20" x14ac:dyDescent="0.3">
      <c r="A27">
        <f t="shared" si="8"/>
        <v>25</v>
      </c>
      <c r="B27" t="str">
        <f t="shared" si="2"/>
        <v>NGE?25</v>
      </c>
      <c r="C27" t="str">
        <f>RTD("cqg.rtd", ,"ContractData",B27, "Symbol",, "T")</f>
        <v>NGEK28</v>
      </c>
      <c r="D27" t="str">
        <f t="shared" si="3"/>
        <v>28</v>
      </c>
      <c r="E27" t="str">
        <f>RTD("cqg.rtd", ,"ContractData",B27, "ContractMonth",, "T")</f>
        <v>MAY</v>
      </c>
      <c r="F27" s="12">
        <f>RTD("cqg.rtd", ,"ContractData",C27, "LastTrade",, "T")</f>
        <v>3.14</v>
      </c>
      <c r="G27" s="12">
        <f>RTD("cqg.rtd", ,"ContractData",C27, "NetLastTrade",, "T")</f>
        <v>-1.6000000000000014E-2</v>
      </c>
      <c r="H27" s="12">
        <f>RTD("cqg.rtd", ,"ContractData",C27, "Bid",, "T")</f>
        <v>3.1259999999999999</v>
      </c>
      <c r="I27" s="12">
        <f>RTD("cqg.rtd", ,"ContractData",C27, "Ask",, "T")</f>
        <v>3.2080000000000002</v>
      </c>
      <c r="J27" s="12">
        <f>IF(RTD("cqg.rtd", ,"ContractData",C27, "T_Settlement",, "T")="",RTD("cqg.rtd", ,"ContractData",C27, "LastTrade",, "T"),RTD("cqg.rtd", ,"ContractData",C27, "T_Settlement",, "T"))</f>
        <v>3.14</v>
      </c>
      <c r="K27" s="12">
        <f>RTD("cqg.rtd", ,"ContractData",C27, "Y_Settlement",, "T")</f>
        <v>3.1560000000000001</v>
      </c>
      <c r="L27" s="12">
        <f t="shared" si="4"/>
        <v>-1.6000000000000014E-2</v>
      </c>
      <c r="N27" s="1" t="str">
        <f t="shared" si="0"/>
        <v>28</v>
      </c>
      <c r="O27" s="1" t="str">
        <f t="shared" si="1"/>
        <v>NGEK28</v>
      </c>
      <c r="P27" s="12">
        <f t="shared" si="5"/>
        <v>-1.6E-2</v>
      </c>
      <c r="Q27" s="3"/>
    </row>
    <row r="28" spans="1:20" x14ac:dyDescent="0.3">
      <c r="A28">
        <f t="shared" si="8"/>
        <v>26</v>
      </c>
      <c r="B28" t="str">
        <f t="shared" si="2"/>
        <v>NGE?26</v>
      </c>
      <c r="C28" t="str">
        <f>RTD("cqg.rtd", ,"ContractData",B28, "Symbol",, "T")</f>
        <v>NGEM28</v>
      </c>
      <c r="D28" t="str">
        <f t="shared" si="3"/>
        <v>28</v>
      </c>
      <c r="E28" t="str">
        <f>RTD("cqg.rtd", ,"ContractData",B28, "ContractMonth",, "T")</f>
        <v>JUN</v>
      </c>
      <c r="F28" s="12">
        <f>RTD("cqg.rtd", ,"ContractData",C28, "LastTrade",, "T")</f>
        <v>3.3200000000000003</v>
      </c>
      <c r="G28" s="12" t="str">
        <f>RTD("cqg.rtd", ,"ContractData",C28, "NetLastTrade",, "T")</f>
        <v/>
      </c>
      <c r="H28" s="12">
        <f>RTD("cqg.rtd", ,"ContractData",C28, "Bid",, "T")</f>
        <v>2.9260000000000002</v>
      </c>
      <c r="I28" s="12" t="str">
        <f>RTD("cqg.rtd", ,"ContractData",C28, "Ask",, "T")</f>
        <v/>
      </c>
      <c r="J28" s="12">
        <f>IF(RTD("cqg.rtd", ,"ContractData",C28, "T_Settlement",, "T")="",RTD("cqg.rtd", ,"ContractData",C28, "LastTrade",, "T"),RTD("cqg.rtd", ,"ContractData",C28, "T_Settlement",, "T"))</f>
        <v>3.3200000000000003</v>
      </c>
      <c r="K28" s="12">
        <f>RTD("cqg.rtd", ,"ContractData",C28, "Y_Settlement",, "T")</f>
        <v>3.3160000000000003</v>
      </c>
      <c r="L28" s="12">
        <f t="shared" si="4"/>
        <v>4.0000000000000036E-3</v>
      </c>
      <c r="N28" s="1" t="str">
        <f t="shared" si="0"/>
        <v>28</v>
      </c>
      <c r="O28" s="1" t="str">
        <f t="shared" si="1"/>
        <v>NGEM28</v>
      </c>
      <c r="P28" s="12">
        <f t="shared" si="5"/>
        <v>4.0000000000000001E-3</v>
      </c>
      <c r="Q28" s="3"/>
    </row>
    <row r="29" spans="1:20" x14ac:dyDescent="0.3">
      <c r="A29">
        <f t="shared" si="8"/>
        <v>27</v>
      </c>
      <c r="B29" t="str">
        <f t="shared" si="2"/>
        <v>NGE?27</v>
      </c>
      <c r="C29" t="str">
        <f>RTD("cqg.rtd", ,"ContractData",B29, "Symbol",, "T")</f>
        <v>NGEN28</v>
      </c>
      <c r="D29" t="str">
        <f t="shared" si="3"/>
        <v>28</v>
      </c>
      <c r="E29" t="str">
        <f>RTD("cqg.rtd", ,"ContractData",B29, "ContractMonth",, "T")</f>
        <v>JUL</v>
      </c>
      <c r="F29" s="12">
        <f>RTD("cqg.rtd", ,"ContractData",C29, "LastTrade",, "T")</f>
        <v>3.5289999999999999</v>
      </c>
      <c r="G29" s="12">
        <f>RTD("cqg.rtd", ,"ContractData",C29, "NetLastTrade",, "T")</f>
        <v>-6.0000000000002274E-3</v>
      </c>
      <c r="H29" s="12">
        <f>RTD("cqg.rtd", ,"ContractData",C29, "Bid",, "T")</f>
        <v>3.52</v>
      </c>
      <c r="I29" s="12">
        <f>RTD("cqg.rtd", ,"ContractData",C29, "Ask",, "T")</f>
        <v>3.556</v>
      </c>
      <c r="J29" s="12">
        <f>IF(RTD("cqg.rtd", ,"ContractData",C29, "T_Settlement",, "T")="",RTD("cqg.rtd", ,"ContractData",C29, "LastTrade",, "T"),RTD("cqg.rtd", ,"ContractData",C29, "T_Settlement",, "T"))</f>
        <v>3.5289999999999999</v>
      </c>
      <c r="K29" s="12">
        <f>RTD("cqg.rtd", ,"ContractData",C29, "Y_Settlement",, "T")</f>
        <v>3.5350000000000001</v>
      </c>
      <c r="L29" s="12">
        <f t="shared" si="4"/>
        <v>-6.0000000000002274E-3</v>
      </c>
      <c r="N29" s="1" t="str">
        <f t="shared" si="0"/>
        <v>28</v>
      </c>
      <c r="O29" s="1" t="str">
        <f t="shared" si="1"/>
        <v>NGEN28</v>
      </c>
      <c r="P29" s="12">
        <f t="shared" si="5"/>
        <v>-6.0000000000000001E-3</v>
      </c>
      <c r="Q29" s="3"/>
    </row>
    <row r="30" spans="1:20" x14ac:dyDescent="0.3">
      <c r="A30">
        <f t="shared" si="8"/>
        <v>28</v>
      </c>
      <c r="B30" t="str">
        <f t="shared" si="2"/>
        <v>NGE?28</v>
      </c>
      <c r="C30" t="str">
        <f>RTD("cqg.rtd", ,"ContractData",B30, "Symbol",, "T")</f>
        <v>NGEQ28</v>
      </c>
      <c r="D30" t="str">
        <f t="shared" si="3"/>
        <v>28</v>
      </c>
      <c r="E30" t="str">
        <f>RTD("cqg.rtd", ,"ContractData",B30, "ContractMonth",, "T")</f>
        <v>AUG</v>
      </c>
      <c r="F30" s="12">
        <f>RTD("cqg.rtd", ,"ContractData",C30, "LastTrade",, "T")</f>
        <v>3.5430000000000001</v>
      </c>
      <c r="G30" s="12" t="str">
        <f>RTD("cqg.rtd", ,"ContractData",C30, "NetLastTrade",, "T")</f>
        <v/>
      </c>
      <c r="H30" s="12">
        <f>RTD("cqg.rtd", ,"ContractData",C30, "Bid",, "T")</f>
        <v>2.9260000000000002</v>
      </c>
      <c r="I30" s="12" t="str">
        <f>RTD("cqg.rtd", ,"ContractData",C30, "Ask",, "T")</f>
        <v/>
      </c>
      <c r="J30" s="12">
        <f>IF(RTD("cqg.rtd", ,"ContractData",C30, "T_Settlement",, "T")="",RTD("cqg.rtd", ,"ContractData",C30, "LastTrade",, "T"),RTD("cqg.rtd", ,"ContractData",C30, "T_Settlement",, "T"))</f>
        <v>3.5430000000000001</v>
      </c>
      <c r="K30" s="12">
        <f>RTD("cqg.rtd", ,"ContractData",C30, "Y_Settlement",, "T")</f>
        <v>3.5950000000000002</v>
      </c>
      <c r="L30" s="12">
        <f t="shared" si="4"/>
        <v>-5.2000000000000046E-2</v>
      </c>
      <c r="N30" s="1" t="str">
        <f t="shared" si="0"/>
        <v>28</v>
      </c>
      <c r="O30" s="1" t="str">
        <f t="shared" si="1"/>
        <v>NGEQ28</v>
      </c>
      <c r="P30" s="12">
        <f t="shared" si="5"/>
        <v>-5.1999999999999998E-2</v>
      </c>
      <c r="Q30" s="3"/>
    </row>
    <row r="31" spans="1:20" x14ac:dyDescent="0.3">
      <c r="A31">
        <f t="shared" si="8"/>
        <v>29</v>
      </c>
      <c r="B31" t="str">
        <f t="shared" si="2"/>
        <v>NGE?29</v>
      </c>
      <c r="C31" t="str">
        <f>RTD("cqg.rtd", ,"ContractData",B31, "Symbol",, "T")</f>
        <v>NGEU28</v>
      </c>
      <c r="D31" t="str">
        <f t="shared" si="3"/>
        <v>28</v>
      </c>
      <c r="E31" t="str">
        <f>RTD("cqg.rtd", ,"ContractData",B31, "ContractMonth",, "T")</f>
        <v>SEP</v>
      </c>
      <c r="F31" s="12">
        <f>RTD("cqg.rtd", ,"ContractData",C31, "LastTrade",, "T")</f>
        <v>3.5700000000000003</v>
      </c>
      <c r="G31" s="12" t="str">
        <f>RTD("cqg.rtd", ,"ContractData",C31, "NetLastTrade",, "T")</f>
        <v/>
      </c>
      <c r="H31" s="12">
        <f>RTD("cqg.rtd", ,"ContractData",C31, "Bid",, "T")</f>
        <v>2.9260000000000002</v>
      </c>
      <c r="I31" s="12" t="str">
        <f>RTD("cqg.rtd", ,"ContractData",C31, "Ask",, "T")</f>
        <v/>
      </c>
      <c r="J31" s="12">
        <f>IF(RTD("cqg.rtd", ,"ContractData",C31, "T_Settlement",, "T")="",RTD("cqg.rtd", ,"ContractData",C31, "LastTrade",, "T"),RTD("cqg.rtd", ,"ContractData",C31, "T_Settlement",, "T"))</f>
        <v>3.5700000000000003</v>
      </c>
      <c r="K31" s="12">
        <f>RTD("cqg.rtd", ,"ContractData",C31, "Y_Settlement",, "T")</f>
        <v>3.5680000000000001</v>
      </c>
      <c r="L31" s="12">
        <f t="shared" si="4"/>
        <v>2.0000000000002238E-3</v>
      </c>
      <c r="N31" s="1" t="str">
        <f t="shared" si="0"/>
        <v>28</v>
      </c>
      <c r="O31" s="1" t="str">
        <f t="shared" si="1"/>
        <v>NGEU28</v>
      </c>
      <c r="P31" s="12">
        <f t="shared" si="5"/>
        <v>2E-3</v>
      </c>
      <c r="Q31" s="3"/>
      <c r="T31" s="14"/>
    </row>
    <row r="32" spans="1:20" x14ac:dyDescent="0.3">
      <c r="A32">
        <f t="shared" si="8"/>
        <v>30</v>
      </c>
      <c r="B32" t="str">
        <f t="shared" si="2"/>
        <v>NGE?30</v>
      </c>
      <c r="C32" t="str">
        <f>RTD("cqg.rtd", ,"ContractData",B32, "Symbol",, "T")</f>
        <v>NGEV28</v>
      </c>
      <c r="D32" t="str">
        <f t="shared" si="3"/>
        <v>28</v>
      </c>
      <c r="E32" t="str">
        <f>RTD("cqg.rtd", ,"ContractData",B32, "ContractMonth",, "T")</f>
        <v>OCT</v>
      </c>
      <c r="F32" s="12">
        <f>RTD("cqg.rtd", ,"ContractData",C32, "LastTrade",, "T")</f>
        <v>3.62</v>
      </c>
      <c r="G32" s="12">
        <f>RTD("cqg.rtd", ,"ContractData",C32, "NetLastTrade",, "T")</f>
        <v>-1.1000000000000121E-2</v>
      </c>
      <c r="H32" s="12">
        <f>RTD("cqg.rtd", ,"ContractData",C32, "Bid",, "T")</f>
        <v>3.6030000000000002</v>
      </c>
      <c r="I32" s="12">
        <f>RTD("cqg.rtd", ,"ContractData",C32, "Ask",, "T")</f>
        <v>3.653</v>
      </c>
      <c r="J32" s="12">
        <f>IF(RTD("cqg.rtd", ,"ContractData",C32, "T_Settlement",, "T")="",RTD("cqg.rtd", ,"ContractData",C32, "LastTrade",, "T"),RTD("cqg.rtd", ,"ContractData",C32, "T_Settlement",, "T"))</f>
        <v>3.62</v>
      </c>
      <c r="K32" s="12">
        <f>RTD("cqg.rtd", ,"ContractData",C32, "Y_Settlement",, "T")</f>
        <v>3.6310000000000002</v>
      </c>
      <c r="L32" s="12">
        <f t="shared" si="4"/>
        <v>-1.1000000000000121E-2</v>
      </c>
      <c r="N32" s="1" t="str">
        <f t="shared" si="0"/>
        <v>28</v>
      </c>
      <c r="O32" s="1" t="str">
        <f t="shared" si="1"/>
        <v>NGEV28</v>
      </c>
      <c r="P32" s="12">
        <f t="shared" si="5"/>
        <v>-1.0999999999999999E-2</v>
      </c>
      <c r="Q32" s="3"/>
      <c r="T32" s="14"/>
    </row>
    <row r="33" spans="1:20" x14ac:dyDescent="0.3">
      <c r="A33">
        <f t="shared" si="8"/>
        <v>31</v>
      </c>
      <c r="B33" t="str">
        <f t="shared" si="2"/>
        <v>NGE?31</v>
      </c>
      <c r="C33" t="str">
        <f>RTD("cqg.rtd", ,"ContractData",B33, "Symbol",, "T")</f>
        <v>NGEX28</v>
      </c>
      <c r="D33" t="str">
        <f t="shared" si="3"/>
        <v>28</v>
      </c>
      <c r="E33" t="str">
        <f>RTD("cqg.rtd", ,"ContractData",B33, "ContractMonth",, "T")</f>
        <v>NOV</v>
      </c>
      <c r="F33" s="12">
        <f>RTD("cqg.rtd", ,"ContractData",C33, "LastTrade",, "T")</f>
        <v>3.8460000000000001</v>
      </c>
      <c r="G33" s="12">
        <f>RTD("cqg.rtd", ,"ContractData",C33, "NetLastTrade",, "T")</f>
        <v>-4.9999999999998934E-3</v>
      </c>
      <c r="H33" s="12">
        <f>RTD("cqg.rtd", ,"ContractData",C33, "Bid",, "T")</f>
        <v>3.8130000000000002</v>
      </c>
      <c r="I33" s="12">
        <f>RTD("cqg.rtd", ,"ContractData",C33, "Ask",, "T")</f>
        <v>3.87</v>
      </c>
      <c r="J33" s="12">
        <f>IF(RTD("cqg.rtd", ,"ContractData",C33, "T_Settlement",, "T")="",RTD("cqg.rtd", ,"ContractData",C33, "LastTrade",, "T"),RTD("cqg.rtd", ,"ContractData",C33, "T_Settlement",, "T"))</f>
        <v>3.8460000000000001</v>
      </c>
      <c r="K33" s="12">
        <f>RTD("cqg.rtd", ,"ContractData",C33, "Y_Settlement",, "T")</f>
        <v>3.851</v>
      </c>
      <c r="L33" s="12">
        <f t="shared" si="4"/>
        <v>-4.9999999999998934E-3</v>
      </c>
      <c r="N33" s="1" t="str">
        <f t="shared" si="0"/>
        <v>28</v>
      </c>
      <c r="O33" s="1" t="str">
        <f t="shared" si="1"/>
        <v>NGEX28</v>
      </c>
      <c r="P33" s="12">
        <f t="shared" si="5"/>
        <v>-5.0000000000000001E-3</v>
      </c>
      <c r="Q33" s="3"/>
    </row>
    <row r="34" spans="1:20" x14ac:dyDescent="0.3">
      <c r="A34">
        <f t="shared" si="8"/>
        <v>32</v>
      </c>
      <c r="B34" t="str">
        <f t="shared" si="2"/>
        <v>NGE?32</v>
      </c>
      <c r="C34" t="str">
        <f>RTD("cqg.rtd", ,"ContractData",B34, "Symbol",, "T")</f>
        <v>NGEZ28</v>
      </c>
      <c r="D34" t="str">
        <f t="shared" si="3"/>
        <v>28</v>
      </c>
      <c r="E34" t="str">
        <f>RTD("cqg.rtd", ,"ContractData",B34, "ContractMonth",, "T")</f>
        <v>DEC</v>
      </c>
      <c r="F34" s="12">
        <f>RTD("cqg.rtd", ,"ContractData",C34, "LastTrade",, "T")</f>
        <v>4.3849999999999998</v>
      </c>
      <c r="G34" s="12">
        <f>RTD("cqg.rtd", ,"ContractData",C34, "NetLastTrade",, "T")</f>
        <v>-1.8000000000000682E-2</v>
      </c>
      <c r="H34" s="12">
        <f>RTD("cqg.rtd", ,"ContractData",C34, "Bid",, "T")</f>
        <v>4.3500000000000005</v>
      </c>
      <c r="I34" s="12">
        <f>RTD("cqg.rtd", ,"ContractData",C34, "Ask",, "T")</f>
        <v>4.4110000000000005</v>
      </c>
      <c r="J34" s="12">
        <f>IF(RTD("cqg.rtd", ,"ContractData",C34, "T_Settlement",, "T")="",RTD("cqg.rtd", ,"ContractData",C34, "LastTrade",, "T"),RTD("cqg.rtd", ,"ContractData",C34, "T_Settlement",, "T"))</f>
        <v>4.3849999999999998</v>
      </c>
      <c r="K34" s="12">
        <f>RTD("cqg.rtd", ,"ContractData",C34, "Y_Settlement",, "T")</f>
        <v>4.4030000000000005</v>
      </c>
      <c r="L34" s="12">
        <f t="shared" si="4"/>
        <v>-1.8000000000000682E-2</v>
      </c>
      <c r="N34" s="1" t="str">
        <f t="shared" si="0"/>
        <v>28</v>
      </c>
      <c r="O34" s="1" t="str">
        <f t="shared" si="1"/>
        <v>NGEZ28</v>
      </c>
      <c r="P34" s="12">
        <f t="shared" si="5"/>
        <v>-1.7999999999999999E-2</v>
      </c>
      <c r="Q34" s="3"/>
    </row>
    <row r="35" spans="1:20" x14ac:dyDescent="0.3">
      <c r="A35">
        <f t="shared" si="8"/>
        <v>33</v>
      </c>
      <c r="B35" t="str">
        <f t="shared" si="2"/>
        <v>NGE?33</v>
      </c>
      <c r="C35" t="str">
        <f>RTD("cqg.rtd", ,"ContractData",B35, "Symbol",, "T")</f>
        <v>NGEF29</v>
      </c>
      <c r="D35" t="str">
        <f t="shared" si="3"/>
        <v>29</v>
      </c>
      <c r="E35" t="str">
        <f>RTD("cqg.rtd", ,"ContractData",B35, "ContractMonth",, "T")</f>
        <v>JAN</v>
      </c>
      <c r="F35" s="12">
        <f>RTD("cqg.rtd", ,"ContractData",C35, "LastTrade",, "T")</f>
        <v>4.7850000000000001</v>
      </c>
      <c r="G35" s="12">
        <f>RTD("cqg.rtd", ,"ContractData",C35, "NetLastTrade",, "T")</f>
        <v>-2.4000000000000021E-2</v>
      </c>
      <c r="H35" s="12">
        <f>RTD("cqg.rtd", ,"ContractData",C35, "Bid",, "T")</f>
        <v>4.7480000000000002</v>
      </c>
      <c r="I35" s="12">
        <f>RTD("cqg.rtd", ,"ContractData",C35, "Ask",, "T")</f>
        <v>4.8140000000000001</v>
      </c>
      <c r="J35" s="12">
        <f>IF(RTD("cqg.rtd", ,"ContractData",C35, "T_Settlement",, "T")="",RTD("cqg.rtd", ,"ContractData",C35, "LastTrade",, "T"),RTD("cqg.rtd", ,"ContractData",C35, "T_Settlement",, "T"))</f>
        <v>4.7850000000000001</v>
      </c>
      <c r="K35" s="12">
        <f>RTD("cqg.rtd", ,"ContractData",C35, "Y_Settlement",, "T")</f>
        <v>4.8090000000000002</v>
      </c>
      <c r="L35" s="12">
        <f t="shared" si="4"/>
        <v>-2.4000000000000021E-2</v>
      </c>
      <c r="N35" s="1" t="str">
        <f t="shared" ref="N35:N66" si="9">D35</f>
        <v>29</v>
      </c>
      <c r="O35" s="1" t="str">
        <f t="shared" ref="O35:O66" si="10">C35</f>
        <v>NGEF29</v>
      </c>
      <c r="P35" s="12">
        <f t="shared" si="5"/>
        <v>-2.4E-2</v>
      </c>
      <c r="Q35" s="3"/>
      <c r="T35" s="14"/>
    </row>
    <row r="36" spans="1:20" x14ac:dyDescent="0.3">
      <c r="A36">
        <f t="shared" si="8"/>
        <v>34</v>
      </c>
      <c r="B36" t="str">
        <f t="shared" si="2"/>
        <v>NGE?34</v>
      </c>
      <c r="C36" t="str">
        <f>RTD("cqg.rtd", ,"ContractData",B36, "Symbol",, "T")</f>
        <v>NGEG29</v>
      </c>
      <c r="D36" t="str">
        <f t="shared" si="3"/>
        <v>29</v>
      </c>
      <c r="E36" t="str">
        <f>RTD("cqg.rtd", ,"ContractData",B36, "ContractMonth",, "T")</f>
        <v>FEB</v>
      </c>
      <c r="F36" s="12">
        <f>RTD("cqg.rtd", ,"ContractData",C36, "LastTrade",, "T")</f>
        <v>4.234</v>
      </c>
      <c r="G36" s="12" t="str">
        <f>RTD("cqg.rtd", ,"ContractData",C36, "NetLastTrade",, "T")</f>
        <v/>
      </c>
      <c r="H36" s="12">
        <f>RTD("cqg.rtd", ,"ContractData",C36, "Bid",, "T")</f>
        <v>3.5540000000000003</v>
      </c>
      <c r="I36" s="12" t="str">
        <f>RTD("cqg.rtd", ,"ContractData",C36, "Ask",, "T")</f>
        <v/>
      </c>
      <c r="J36" s="12">
        <f>IF(RTD("cqg.rtd", ,"ContractData",C36, "T_Settlement",, "T")="",RTD("cqg.rtd", ,"ContractData",C36, "LastTrade",, "T"),RTD("cqg.rtd", ,"ContractData",C36, "T_Settlement",, "T"))</f>
        <v>4.234</v>
      </c>
      <c r="K36" s="12">
        <f>RTD("cqg.rtd", ,"ContractData",C36, "Y_Settlement",, "T")</f>
        <v>4.2770000000000001</v>
      </c>
      <c r="L36" s="12">
        <f t="shared" si="4"/>
        <v>-4.3000000000000149E-2</v>
      </c>
      <c r="N36" s="1" t="str">
        <f t="shared" si="9"/>
        <v>29</v>
      </c>
      <c r="O36" s="1" t="str">
        <f t="shared" si="10"/>
        <v>NGEG29</v>
      </c>
      <c r="P36" s="12">
        <f t="shared" si="5"/>
        <v>-4.2999999999999997E-2</v>
      </c>
      <c r="Q36" s="3"/>
    </row>
    <row r="37" spans="1:20" x14ac:dyDescent="0.3">
      <c r="A37">
        <f t="shared" si="8"/>
        <v>35</v>
      </c>
      <c r="B37" t="str">
        <f t="shared" si="2"/>
        <v>NGE?35</v>
      </c>
      <c r="C37" t="str">
        <f>RTD("cqg.rtd", ,"ContractData",B37, "Symbol",, "T")</f>
        <v>NGEH29</v>
      </c>
      <c r="D37" t="str">
        <f t="shared" si="3"/>
        <v>29</v>
      </c>
      <c r="E37" t="str">
        <f>RTD("cqg.rtd", ,"ContractData",B37, "ContractMonth",, "T")</f>
        <v>MAR</v>
      </c>
      <c r="F37" s="12">
        <f>RTD("cqg.rtd", ,"ContractData",C37, "LastTrade",, "T")</f>
        <v>3.3570000000000002</v>
      </c>
      <c r="G37" s="12" t="str">
        <f>RTD("cqg.rtd", ,"ContractData",C37, "NetLastTrade",, "T")</f>
        <v/>
      </c>
      <c r="H37" s="12" t="str">
        <f>RTD("cqg.rtd", ,"ContractData",C37, "Bid",, "T")</f>
        <v/>
      </c>
      <c r="I37" s="12" t="str">
        <f>RTD("cqg.rtd", ,"ContractData",C37, "Ask",, "T")</f>
        <v/>
      </c>
      <c r="J37" s="12">
        <f>IF(RTD("cqg.rtd", ,"ContractData",C37, "T_Settlement",, "T")="",RTD("cqg.rtd", ,"ContractData",C37, "LastTrade",, "T"),RTD("cqg.rtd", ,"ContractData",C37, "T_Settlement",, "T"))</f>
        <v>3.3570000000000002</v>
      </c>
      <c r="K37" s="12">
        <f>RTD("cqg.rtd", ,"ContractData",C37, "Y_Settlement",, "T")</f>
        <v>3.4130000000000003</v>
      </c>
      <c r="L37" s="12">
        <f t="shared" si="4"/>
        <v>-5.600000000000005E-2</v>
      </c>
      <c r="N37" s="1" t="str">
        <f t="shared" si="9"/>
        <v>29</v>
      </c>
      <c r="O37" s="1" t="str">
        <f t="shared" si="10"/>
        <v>NGEH29</v>
      </c>
      <c r="P37" s="12">
        <f t="shared" si="5"/>
        <v>-5.6000000000000001E-2</v>
      </c>
      <c r="Q37" s="3"/>
    </row>
    <row r="38" spans="1:20" x14ac:dyDescent="0.3">
      <c r="A38">
        <f t="shared" si="8"/>
        <v>36</v>
      </c>
      <c r="B38" t="str">
        <f t="shared" si="2"/>
        <v>NGE?36</v>
      </c>
      <c r="C38" t="str">
        <f>RTD("cqg.rtd", ,"ContractData",B38, "Symbol",, "T")</f>
        <v>NGEJ29</v>
      </c>
      <c r="D38" t="str">
        <f t="shared" si="3"/>
        <v>29</v>
      </c>
      <c r="E38" t="str">
        <f>RTD("cqg.rtd", ,"ContractData",B38, "ContractMonth",, "T")</f>
        <v>APR</v>
      </c>
      <c r="F38" s="12">
        <f>RTD("cqg.rtd", ,"ContractData",C38, "LastTrade",, "T")</f>
        <v>3.09</v>
      </c>
      <c r="G38" s="12">
        <f>RTD("cqg.rtd", ,"ContractData",C38, "NetLastTrade",, "T")</f>
        <v>-2.9000000000000359E-2</v>
      </c>
      <c r="H38" s="12">
        <f>RTD("cqg.rtd", ,"ContractData",C38, "Bid",, "T")</f>
        <v>3.0710000000000002</v>
      </c>
      <c r="I38" s="12">
        <f>RTD("cqg.rtd", ,"ContractData",C38, "Ask",, "T")</f>
        <v>3.5</v>
      </c>
      <c r="J38" s="12">
        <f>IF(RTD("cqg.rtd", ,"ContractData",C38, "T_Settlement",, "T")="",RTD("cqg.rtd", ,"ContractData",C38, "LastTrade",, "T"),RTD("cqg.rtd", ,"ContractData",C38, "T_Settlement",, "T"))</f>
        <v>3.09</v>
      </c>
      <c r="K38" s="12">
        <f>RTD("cqg.rtd", ,"ContractData",C38, "Y_Settlement",, "T")</f>
        <v>3.1190000000000002</v>
      </c>
      <c r="L38" s="12">
        <f t="shared" si="4"/>
        <v>-2.9000000000000359E-2</v>
      </c>
      <c r="N38" s="1" t="str">
        <f t="shared" si="9"/>
        <v>29</v>
      </c>
      <c r="O38" s="1" t="str">
        <f t="shared" si="10"/>
        <v>NGEJ29</v>
      </c>
      <c r="P38" s="12">
        <f t="shared" si="5"/>
        <v>-2.9000000000000001E-2</v>
      </c>
      <c r="Q38" s="3"/>
    </row>
    <row r="39" spans="1:20" x14ac:dyDescent="0.3">
      <c r="A39">
        <f t="shared" si="8"/>
        <v>37</v>
      </c>
      <c r="B39" t="str">
        <f t="shared" si="2"/>
        <v>NGE?37</v>
      </c>
      <c r="C39" t="str">
        <f>RTD("cqg.rtd", ,"ContractData",B39, "Symbol",, "T")</f>
        <v>NGEK29</v>
      </c>
      <c r="D39" t="str">
        <f t="shared" si="3"/>
        <v>29</v>
      </c>
      <c r="E39" t="str">
        <f>RTD("cqg.rtd", ,"ContractData",B39, "ContractMonth",, "T")</f>
        <v>MAY</v>
      </c>
      <c r="F39" s="12">
        <f>RTD("cqg.rtd", ,"ContractData",C39, "LastTrade",, "T")</f>
        <v>3.0350000000000001</v>
      </c>
      <c r="G39" s="12">
        <f>RTD("cqg.rtd", ,"ContractData",C39, "NetLastTrade",, "T")</f>
        <v>-6.0999999999999943E-2</v>
      </c>
      <c r="H39" s="12">
        <f>RTD("cqg.rtd", ,"ContractData",C39, "Bid",, "T")</f>
        <v>3.0350000000000001</v>
      </c>
      <c r="I39" s="12">
        <f>RTD("cqg.rtd", ,"ContractData",C39, "Ask",, "T")</f>
        <v>3.1150000000000002</v>
      </c>
      <c r="J39" s="12">
        <f>IF(RTD("cqg.rtd", ,"ContractData",C39, "T_Settlement",, "T")="",RTD("cqg.rtd", ,"ContractData",C39, "LastTrade",, "T"),RTD("cqg.rtd", ,"ContractData",C39, "T_Settlement",, "T"))</f>
        <v>3.0350000000000001</v>
      </c>
      <c r="K39" s="12">
        <f>RTD("cqg.rtd", ,"ContractData",C39, "Y_Settlement",, "T")</f>
        <v>3.0960000000000001</v>
      </c>
      <c r="L39" s="12">
        <f t="shared" si="4"/>
        <v>-6.0999999999999943E-2</v>
      </c>
      <c r="N39" s="1" t="str">
        <f t="shared" si="9"/>
        <v>29</v>
      </c>
      <c r="O39" s="1" t="str">
        <f t="shared" si="10"/>
        <v>NGEK29</v>
      </c>
      <c r="P39" s="12">
        <f t="shared" si="5"/>
        <v>-6.0999999999999999E-2</v>
      </c>
      <c r="Q39" s="3"/>
    </row>
    <row r="40" spans="1:20" x14ac:dyDescent="0.3">
      <c r="A40">
        <f t="shared" si="8"/>
        <v>38</v>
      </c>
      <c r="B40" t="str">
        <f t="shared" si="2"/>
        <v>NGE?38</v>
      </c>
      <c r="C40" t="str">
        <f>RTD("cqg.rtd", ,"ContractData",B40, "Symbol",, "T")</f>
        <v>NGEM29</v>
      </c>
      <c r="D40" t="str">
        <f t="shared" si="3"/>
        <v>29</v>
      </c>
      <c r="E40" t="str">
        <f>RTD("cqg.rtd", ,"ContractData",B40, "ContractMonth",, "T")</f>
        <v>JUN</v>
      </c>
      <c r="F40" s="12" t="str">
        <f>RTD("cqg.rtd", ,"ContractData",C40, "LastTrade",, "T")</f>
        <v/>
      </c>
      <c r="G40" s="12" t="str">
        <f>RTD("cqg.rtd", ,"ContractData",C40, "NetLastTrade",, "T")</f>
        <v/>
      </c>
      <c r="H40" s="12">
        <f>RTD("cqg.rtd", ,"ContractData",C40, "Bid",, "T")</f>
        <v>2.9260000000000002</v>
      </c>
      <c r="I40" s="12" t="str">
        <f>RTD("cqg.rtd", ,"ContractData",C40, "Ask",, "T")</f>
        <v/>
      </c>
      <c r="J40" s="12" t="str">
        <f>IF(RTD("cqg.rtd", ,"ContractData",C40, "T_Settlement",, "T")="",RTD("cqg.rtd", ,"ContractData",C40, "LastTrade",, "T"),RTD("cqg.rtd", ,"ContractData",C40, "T_Settlement",, "T"))</f>
        <v/>
      </c>
      <c r="K40" s="12">
        <f>RTD("cqg.rtd", ,"ContractData",C40, "Y_Settlement",, "T")</f>
        <v>3.23</v>
      </c>
      <c r="L40" s="12" t="str">
        <f t="shared" si="4"/>
        <v/>
      </c>
      <c r="N40" s="1" t="str">
        <f t="shared" si="9"/>
        <v>29</v>
      </c>
      <c r="O40" s="1" t="str">
        <f t="shared" si="10"/>
        <v>NGEM29</v>
      </c>
      <c r="P40" s="12" t="str">
        <f t="shared" si="5"/>
        <v/>
      </c>
      <c r="Q40" s="3"/>
    </row>
    <row r="41" spans="1:20" x14ac:dyDescent="0.3">
      <c r="A41">
        <f t="shared" si="8"/>
        <v>39</v>
      </c>
      <c r="B41" t="str">
        <f t="shared" si="2"/>
        <v>NGE?39</v>
      </c>
      <c r="C41" t="str">
        <f>RTD("cqg.rtd", ,"ContractData",B41, "Symbol",, "T")</f>
        <v>NGEN29</v>
      </c>
      <c r="D41" t="str">
        <f t="shared" si="3"/>
        <v>29</v>
      </c>
      <c r="E41" t="str">
        <f>RTD("cqg.rtd", ,"ContractData",B41, "ContractMonth",, "T")</f>
        <v>JUL</v>
      </c>
      <c r="F41" s="12" t="str">
        <f>RTD("cqg.rtd", ,"ContractData",C41, "LastTrade",, "T")</f>
        <v/>
      </c>
      <c r="G41" s="12" t="str">
        <f>RTD("cqg.rtd", ,"ContractData",C41, "NetLastTrade",, "T")</f>
        <v/>
      </c>
      <c r="H41" s="12">
        <f>RTD("cqg.rtd", ,"ContractData",C41, "Bid",, "T")</f>
        <v>2.9260000000000002</v>
      </c>
      <c r="I41" s="12" t="str">
        <f>RTD("cqg.rtd", ,"ContractData",C41, "Ask",, "T")</f>
        <v/>
      </c>
      <c r="J41" s="12" t="str">
        <f>IF(RTD("cqg.rtd", ,"ContractData",C41, "T_Settlement",, "T")="",RTD("cqg.rtd", ,"ContractData",C41, "LastTrade",, "T"),RTD("cqg.rtd", ,"ContractData",C41, "T_Settlement",, "T"))</f>
        <v/>
      </c>
      <c r="K41" s="12">
        <f>RTD("cqg.rtd", ,"ContractData",C41, "Y_Settlement",, "T")</f>
        <v>3.4450000000000003</v>
      </c>
      <c r="L41" s="12" t="str">
        <f t="shared" si="4"/>
        <v/>
      </c>
      <c r="N41" s="1" t="str">
        <f t="shared" si="9"/>
        <v>29</v>
      </c>
      <c r="O41" s="1" t="str">
        <f t="shared" si="10"/>
        <v>NGEN29</v>
      </c>
      <c r="P41" s="12" t="str">
        <f t="shared" si="5"/>
        <v/>
      </c>
      <c r="Q41" s="3"/>
    </row>
    <row r="42" spans="1:20" x14ac:dyDescent="0.3">
      <c r="A42">
        <f t="shared" si="8"/>
        <v>40</v>
      </c>
      <c r="B42" t="str">
        <f t="shared" si="2"/>
        <v>NGE?40</v>
      </c>
      <c r="C42" t="str">
        <f>RTD("cqg.rtd", ,"ContractData",B42, "Symbol",, "T")</f>
        <v>NGEQ29</v>
      </c>
      <c r="D42" t="str">
        <f t="shared" si="3"/>
        <v>29</v>
      </c>
      <c r="E42" t="str">
        <f>RTD("cqg.rtd", ,"ContractData",B42, "ContractMonth",, "T")</f>
        <v>AUG</v>
      </c>
      <c r="F42" s="12" t="str">
        <f>RTD("cqg.rtd", ,"ContractData",C42, "LastTrade",, "T")</f>
        <v/>
      </c>
      <c r="G42" s="12" t="str">
        <f>RTD("cqg.rtd", ,"ContractData",C42, "NetLastTrade",, "T")</f>
        <v/>
      </c>
      <c r="H42" s="12">
        <f>RTD("cqg.rtd", ,"ContractData",C42, "Bid",, "T")</f>
        <v>2.9260000000000002</v>
      </c>
      <c r="I42" s="12" t="str">
        <f>RTD("cqg.rtd", ,"ContractData",C42, "Ask",, "T")</f>
        <v/>
      </c>
      <c r="J42" s="12" t="str">
        <f>IF(RTD("cqg.rtd", ,"ContractData",C42, "T_Settlement",, "T")="",RTD("cqg.rtd", ,"ContractData",C42, "LastTrade",, "T"),RTD("cqg.rtd", ,"ContractData",C42, "T_Settlement",, "T"))</f>
        <v/>
      </c>
      <c r="K42" s="12">
        <f>RTD("cqg.rtd", ,"ContractData",C42, "Y_Settlement",, "T")</f>
        <v>3.512</v>
      </c>
      <c r="L42" s="12" t="str">
        <f t="shared" si="4"/>
        <v/>
      </c>
      <c r="N42" s="1" t="str">
        <f t="shared" si="9"/>
        <v>29</v>
      </c>
      <c r="O42" s="1" t="str">
        <f t="shared" si="10"/>
        <v>NGEQ29</v>
      </c>
      <c r="P42" s="12" t="str">
        <f t="shared" si="5"/>
        <v/>
      </c>
      <c r="Q42" s="3"/>
    </row>
    <row r="43" spans="1:20" x14ac:dyDescent="0.3">
      <c r="A43">
        <f t="shared" si="8"/>
        <v>41</v>
      </c>
      <c r="B43" t="str">
        <f t="shared" si="2"/>
        <v>NGE?41</v>
      </c>
      <c r="C43" t="str">
        <f>RTD("cqg.rtd", ,"ContractData",B43, "Symbol",, "T")</f>
        <v>NGEU29</v>
      </c>
      <c r="D43" t="str">
        <f t="shared" si="3"/>
        <v>29</v>
      </c>
      <c r="E43" t="str">
        <f>RTD("cqg.rtd", ,"ContractData",B43, "ContractMonth",, "T")</f>
        <v>SEP</v>
      </c>
      <c r="F43" s="12" t="str">
        <f>RTD("cqg.rtd", ,"ContractData",C43, "LastTrade",, "T")</f>
        <v/>
      </c>
      <c r="G43" s="12" t="str">
        <f>RTD("cqg.rtd", ,"ContractData",C43, "NetLastTrade",, "T")</f>
        <v/>
      </c>
      <c r="H43" s="12">
        <f>RTD("cqg.rtd", ,"ContractData",C43, "Bid",, "T")</f>
        <v>3.1</v>
      </c>
      <c r="I43" s="12" t="str">
        <f>RTD("cqg.rtd", ,"ContractData",C43, "Ask",, "T")</f>
        <v/>
      </c>
      <c r="J43" s="12" t="str">
        <f>IF(RTD("cqg.rtd", ,"ContractData",C43, "T_Settlement",, "T")="",RTD("cqg.rtd", ,"ContractData",C43, "LastTrade",, "T"),RTD("cqg.rtd", ,"ContractData",C43, "T_Settlement",, "T"))</f>
        <v/>
      </c>
      <c r="K43" s="12">
        <f>RTD("cqg.rtd", ,"ContractData",C43, "Y_Settlement",, "T")</f>
        <v>3.4990000000000001</v>
      </c>
      <c r="L43" s="12" t="str">
        <f t="shared" si="4"/>
        <v/>
      </c>
      <c r="N43" s="1" t="str">
        <f t="shared" si="9"/>
        <v>29</v>
      </c>
      <c r="O43" s="1" t="str">
        <f t="shared" si="10"/>
        <v>NGEU29</v>
      </c>
      <c r="P43" s="12" t="str">
        <f t="shared" si="5"/>
        <v/>
      </c>
      <c r="Q43" s="3"/>
    </row>
    <row r="44" spans="1:20" x14ac:dyDescent="0.3">
      <c r="A44">
        <f t="shared" si="8"/>
        <v>42</v>
      </c>
      <c r="B44" t="str">
        <f t="shared" si="2"/>
        <v>NGE?42</v>
      </c>
      <c r="C44" t="str">
        <f>RTD("cqg.rtd", ,"ContractData",B44, "Symbol",, "T")</f>
        <v>NGEV29</v>
      </c>
      <c r="D44" t="str">
        <f t="shared" si="3"/>
        <v>29</v>
      </c>
      <c r="E44" t="str">
        <f>RTD("cqg.rtd", ,"ContractData",B44, "ContractMonth",, "T")</f>
        <v>OCT</v>
      </c>
      <c r="F44" s="12" t="str">
        <f>RTD("cqg.rtd", ,"ContractData",C44, "LastTrade",, "T")</f>
        <v/>
      </c>
      <c r="G44" s="12" t="str">
        <f>RTD("cqg.rtd", ,"ContractData",C44, "NetLastTrade",, "T")</f>
        <v/>
      </c>
      <c r="H44" s="12">
        <f>RTD("cqg.rtd", ,"ContractData",C44, "Bid",, "T")</f>
        <v>2.9260000000000002</v>
      </c>
      <c r="I44" s="12" t="str">
        <f>RTD("cqg.rtd", ,"ContractData",C44, "Ask",, "T")</f>
        <v/>
      </c>
      <c r="J44" s="12" t="str">
        <f>IF(RTD("cqg.rtd", ,"ContractData",C44, "T_Settlement",, "T")="",RTD("cqg.rtd", ,"ContractData",C44, "LastTrade",, "T"),RTD("cqg.rtd", ,"ContractData",C44, "T_Settlement",, "T"))</f>
        <v/>
      </c>
      <c r="K44" s="12">
        <f>RTD("cqg.rtd", ,"ContractData",C44, "Y_Settlement",, "T")</f>
        <v>3.5710000000000002</v>
      </c>
      <c r="L44" s="12" t="str">
        <f t="shared" si="4"/>
        <v/>
      </c>
      <c r="N44" s="1" t="str">
        <f t="shared" si="9"/>
        <v>29</v>
      </c>
      <c r="O44" s="1" t="str">
        <f t="shared" si="10"/>
        <v>NGEV29</v>
      </c>
      <c r="P44" s="12" t="str">
        <f t="shared" si="5"/>
        <v/>
      </c>
      <c r="Q44" s="3"/>
    </row>
    <row r="45" spans="1:20" x14ac:dyDescent="0.3">
      <c r="A45">
        <f t="shared" si="8"/>
        <v>43</v>
      </c>
      <c r="B45" t="str">
        <f t="shared" si="2"/>
        <v>NGE?43</v>
      </c>
      <c r="C45" t="str">
        <f>RTD("cqg.rtd", ,"ContractData",B45, "Symbol",, "T")</f>
        <v>NGEX29</v>
      </c>
      <c r="D45" t="str">
        <f t="shared" si="3"/>
        <v>29</v>
      </c>
      <c r="E45" t="str">
        <f>RTD("cqg.rtd", ,"ContractData",B45, "ContractMonth",, "T")</f>
        <v>NOV</v>
      </c>
      <c r="F45" s="12">
        <f>RTD("cqg.rtd", ,"ContractData",C45, "LastTrade",, "T")</f>
        <v>3.7280000000000002</v>
      </c>
      <c r="G45" s="12" t="str">
        <f>RTD("cqg.rtd", ,"ContractData",C45, "NetLastTrade",, "T")</f>
        <v/>
      </c>
      <c r="H45" s="12">
        <f>RTD("cqg.rtd", ,"ContractData",C45, "Bid",, "T")</f>
        <v>3.5540000000000003</v>
      </c>
      <c r="I45" s="12" t="str">
        <f>RTD("cqg.rtd", ,"ContractData",C45, "Ask",, "T")</f>
        <v/>
      </c>
      <c r="J45" s="12">
        <f>IF(RTD("cqg.rtd", ,"ContractData",C45, "T_Settlement",, "T")="",RTD("cqg.rtd", ,"ContractData",C45, "LastTrade",, "T"),RTD("cqg.rtd", ,"ContractData",C45, "T_Settlement",, "T"))</f>
        <v>3.7280000000000002</v>
      </c>
      <c r="K45" s="12">
        <f>RTD("cqg.rtd", ,"ContractData",C45, "Y_Settlement",, "T")</f>
        <v>3.786</v>
      </c>
      <c r="L45" s="12">
        <f t="shared" si="4"/>
        <v>-5.7999999999999829E-2</v>
      </c>
      <c r="N45" s="1" t="str">
        <f t="shared" si="9"/>
        <v>29</v>
      </c>
      <c r="O45" s="1" t="str">
        <f t="shared" si="10"/>
        <v>NGEX29</v>
      </c>
      <c r="P45" s="12">
        <f t="shared" si="5"/>
        <v>-5.8000000000000003E-2</v>
      </c>
      <c r="Q45" s="3"/>
    </row>
    <row r="46" spans="1:20" x14ac:dyDescent="0.3">
      <c r="A46">
        <f t="shared" si="8"/>
        <v>44</v>
      </c>
      <c r="B46" t="str">
        <f t="shared" si="2"/>
        <v>NGE?44</v>
      </c>
      <c r="C46" t="str">
        <f>RTD("cqg.rtd", ,"ContractData",B46, "Symbol",, "T")</f>
        <v>NGEZ29</v>
      </c>
      <c r="D46" t="str">
        <f t="shared" si="3"/>
        <v>29</v>
      </c>
      <c r="E46" t="str">
        <f>RTD("cqg.rtd", ,"ContractData",B46, "ContractMonth",, "T")</f>
        <v>DEC</v>
      </c>
      <c r="F46" s="12">
        <f>RTD("cqg.rtd", ,"ContractData",C46, "LastTrade",, "T")</f>
        <v>4.3079999999999998</v>
      </c>
      <c r="G46" s="12" t="str">
        <f>RTD("cqg.rtd", ,"ContractData",C46, "NetLastTrade",, "T")</f>
        <v/>
      </c>
      <c r="H46" s="12">
        <f>RTD("cqg.rtd", ,"ContractData",C46, "Bid",, "T")</f>
        <v>3.5540000000000003</v>
      </c>
      <c r="I46" s="12" t="str">
        <f>RTD("cqg.rtd", ,"ContractData",C46, "Ask",, "T")</f>
        <v/>
      </c>
      <c r="J46" s="12">
        <f>IF(RTD("cqg.rtd", ,"ContractData",C46, "T_Settlement",, "T")="",RTD("cqg.rtd", ,"ContractData",C46, "LastTrade",, "T"),RTD("cqg.rtd", ,"ContractData",C46, "T_Settlement",, "T"))</f>
        <v>4.3079999999999998</v>
      </c>
      <c r="K46" s="12">
        <f>RTD("cqg.rtd", ,"ContractData",C46, "Y_Settlement",, "T")</f>
        <v>4.3680000000000003</v>
      </c>
      <c r="L46" s="12">
        <f t="shared" si="4"/>
        <v>-6.0000000000000497E-2</v>
      </c>
      <c r="N46" s="1" t="str">
        <f t="shared" si="9"/>
        <v>29</v>
      </c>
      <c r="O46" s="1" t="str">
        <f t="shared" si="10"/>
        <v>NGEZ29</v>
      </c>
      <c r="P46" s="12">
        <f t="shared" si="5"/>
        <v>-0.06</v>
      </c>
      <c r="Q46" s="3"/>
    </row>
    <row r="47" spans="1:20" x14ac:dyDescent="0.3">
      <c r="A47">
        <f t="shared" si="8"/>
        <v>45</v>
      </c>
      <c r="B47" t="str">
        <f t="shared" si="2"/>
        <v>NGE?45</v>
      </c>
      <c r="C47" t="str">
        <f>RTD("cqg.rtd", ,"ContractData",B47, "Symbol",, "T")</f>
        <v>NGEF30</v>
      </c>
      <c r="D47" t="str">
        <f t="shared" si="3"/>
        <v>30</v>
      </c>
      <c r="E47" t="str">
        <f>RTD("cqg.rtd", ,"ContractData",B47, "ContractMonth",, "T")</f>
        <v>JAN</v>
      </c>
      <c r="F47" s="12" t="str">
        <f>RTD("cqg.rtd", ,"ContractData",C47, "LastTrade",, "T")</f>
        <v/>
      </c>
      <c r="G47" s="12" t="str">
        <f>RTD("cqg.rtd", ,"ContractData",C47, "NetLastTrade",, "T")</f>
        <v/>
      </c>
      <c r="H47" s="12">
        <f>RTD("cqg.rtd", ,"ContractData",C47, "Bid",, "T")</f>
        <v>3.5540000000000003</v>
      </c>
      <c r="I47" s="12" t="str">
        <f>RTD("cqg.rtd", ,"ContractData",C47, "Ask",, "T")</f>
        <v/>
      </c>
      <c r="J47" s="12" t="str">
        <f>IF(RTD("cqg.rtd", ,"ContractData",C47, "T_Settlement",, "T")="",RTD("cqg.rtd", ,"ContractData",C47, "LastTrade",, "T"),RTD("cqg.rtd", ,"ContractData",C47, "T_Settlement",, "T"))</f>
        <v/>
      </c>
      <c r="K47" s="12">
        <f>RTD("cqg.rtd", ,"ContractData",C47, "Y_Settlement",, "T")</f>
        <v>4.7380000000000004</v>
      </c>
      <c r="L47" s="12" t="str">
        <f t="shared" si="4"/>
        <v/>
      </c>
      <c r="N47" s="1" t="str">
        <f t="shared" si="9"/>
        <v>30</v>
      </c>
      <c r="O47" s="1" t="str">
        <f t="shared" si="10"/>
        <v>NGEF30</v>
      </c>
      <c r="P47" s="12" t="str">
        <f t="shared" si="5"/>
        <v/>
      </c>
      <c r="Q47" s="3"/>
    </row>
    <row r="48" spans="1:20" x14ac:dyDescent="0.3">
      <c r="A48">
        <f t="shared" si="8"/>
        <v>46</v>
      </c>
      <c r="B48" t="str">
        <f t="shared" si="2"/>
        <v>NGE?46</v>
      </c>
      <c r="C48" t="str">
        <f>RTD("cqg.rtd", ,"ContractData",B48, "Symbol",, "T")</f>
        <v>NGEG30</v>
      </c>
      <c r="D48" t="str">
        <f t="shared" si="3"/>
        <v>30</v>
      </c>
      <c r="E48" t="str">
        <f>RTD("cqg.rtd", ,"ContractData",B48, "ContractMonth",, "T")</f>
        <v>FEB</v>
      </c>
      <c r="F48" s="12">
        <f>RTD("cqg.rtd", ,"ContractData",C48, "LastTrade",, "T")</f>
        <v>4.21</v>
      </c>
      <c r="G48" s="12" t="str">
        <f>RTD("cqg.rtd", ,"ContractData",C48, "NetLastTrade",, "T")</f>
        <v/>
      </c>
      <c r="H48" s="12">
        <f>RTD("cqg.rtd", ,"ContractData",C48, "Bid",, "T")</f>
        <v>3.5540000000000003</v>
      </c>
      <c r="I48" s="12" t="str">
        <f>RTD("cqg.rtd", ,"ContractData",C48, "Ask",, "T")</f>
        <v/>
      </c>
      <c r="J48" s="12">
        <f>IF(RTD("cqg.rtd", ,"ContractData",C48, "T_Settlement",, "T")="",RTD("cqg.rtd", ,"ContractData",C48, "LastTrade",, "T"),RTD("cqg.rtd", ,"ContractData",C48, "T_Settlement",, "T"))</f>
        <v>4.21</v>
      </c>
      <c r="K48" s="12">
        <f>RTD("cqg.rtd", ,"ContractData",C48, "Y_Settlement",, "T")</f>
        <v>4.2329999999999997</v>
      </c>
      <c r="L48" s="12">
        <f t="shared" si="4"/>
        <v>-2.2999999999999687E-2</v>
      </c>
      <c r="N48" s="1" t="str">
        <f t="shared" si="9"/>
        <v>30</v>
      </c>
      <c r="O48" s="1" t="str">
        <f t="shared" si="10"/>
        <v>NGEG30</v>
      </c>
      <c r="P48" s="12">
        <f t="shared" si="5"/>
        <v>-2.3E-2</v>
      </c>
      <c r="Q48" s="3"/>
    </row>
    <row r="49" spans="1:17" x14ac:dyDescent="0.3">
      <c r="A49">
        <f t="shared" si="8"/>
        <v>47</v>
      </c>
      <c r="B49" t="str">
        <f t="shared" si="2"/>
        <v>NGE?47</v>
      </c>
      <c r="C49" t="str">
        <f>RTD("cqg.rtd", ,"ContractData",B49, "Symbol",, "T")</f>
        <v>NGEH30</v>
      </c>
      <c r="D49" t="str">
        <f t="shared" si="3"/>
        <v>30</v>
      </c>
      <c r="E49" t="str">
        <f>RTD("cqg.rtd", ,"ContractData",B49, "ContractMonth",, "T")</f>
        <v>MAR</v>
      </c>
      <c r="F49" s="12" t="str">
        <f>RTD("cqg.rtd", ,"ContractData",C49, "LastTrade",, "T")</f>
        <v/>
      </c>
      <c r="G49" s="12" t="str">
        <f>RTD("cqg.rtd", ,"ContractData",C49, "NetLastTrade",, "T")</f>
        <v/>
      </c>
      <c r="H49" s="12" t="str">
        <f>RTD("cqg.rtd", ,"ContractData",C49, "Bid",, "T")</f>
        <v/>
      </c>
      <c r="I49" s="12" t="str">
        <f>RTD("cqg.rtd", ,"ContractData",C49, "Ask",, "T")</f>
        <v/>
      </c>
      <c r="J49" s="12" t="str">
        <f>IF(RTD("cqg.rtd", ,"ContractData",C49, "T_Settlement",, "T")="",RTD("cqg.rtd", ,"ContractData",C49, "LastTrade",, "T"),RTD("cqg.rtd", ,"ContractData",C49, "T_Settlement",, "T"))</f>
        <v/>
      </c>
      <c r="K49" s="12">
        <f>RTD("cqg.rtd", ,"ContractData",C49, "Y_Settlement",, "T")</f>
        <v>3.5230000000000001</v>
      </c>
      <c r="L49" s="12" t="str">
        <f t="shared" si="4"/>
        <v/>
      </c>
      <c r="N49" s="1" t="str">
        <f t="shared" si="9"/>
        <v>30</v>
      </c>
      <c r="O49" s="1" t="str">
        <f t="shared" si="10"/>
        <v>NGEH30</v>
      </c>
      <c r="P49" s="12" t="str">
        <f t="shared" si="5"/>
        <v/>
      </c>
      <c r="Q49" s="3"/>
    </row>
    <row r="50" spans="1:17" x14ac:dyDescent="0.3">
      <c r="A50">
        <f t="shared" si="8"/>
        <v>48</v>
      </c>
      <c r="B50" t="str">
        <f t="shared" si="2"/>
        <v>NGE?48</v>
      </c>
      <c r="C50" t="str">
        <f>RTD("cqg.rtd", ,"ContractData",B50, "Symbol",, "T")</f>
        <v>NGEJ30</v>
      </c>
      <c r="D50" t="str">
        <f t="shared" si="3"/>
        <v>30</v>
      </c>
      <c r="E50" t="str">
        <f>RTD("cqg.rtd", ,"ContractData",B50, "ContractMonth",, "T")</f>
        <v>APR</v>
      </c>
      <c r="F50" s="12" t="str">
        <f>RTD("cqg.rtd", ,"ContractData",C50, "LastTrade",, "T")</f>
        <v/>
      </c>
      <c r="G50" s="12" t="str">
        <f>RTD("cqg.rtd", ,"ContractData",C50, "NetLastTrade",, "T")</f>
        <v/>
      </c>
      <c r="H50" s="12">
        <f>RTD("cqg.rtd", ,"ContractData",C50, "Bid",, "T")</f>
        <v>2.9260000000000002</v>
      </c>
      <c r="I50" s="12" t="str">
        <f>RTD("cqg.rtd", ,"ContractData",C50, "Ask",, "T")</f>
        <v/>
      </c>
      <c r="J50" s="12" t="str">
        <f>IF(RTD("cqg.rtd", ,"ContractData",C50, "T_Settlement",, "T")="",RTD("cqg.rtd", ,"ContractData",C50, "LastTrade",, "T"),RTD("cqg.rtd", ,"ContractData",C50, "T_Settlement",, "T"))</f>
        <v/>
      </c>
      <c r="K50" s="12">
        <f>RTD("cqg.rtd", ,"ContractData",C50, "Y_Settlement",, "T")</f>
        <v>3.1030000000000002</v>
      </c>
      <c r="L50" s="12" t="str">
        <f t="shared" si="4"/>
        <v/>
      </c>
      <c r="N50" s="1" t="str">
        <f t="shared" si="9"/>
        <v>30</v>
      </c>
      <c r="O50" s="1" t="str">
        <f t="shared" si="10"/>
        <v>NGEJ30</v>
      </c>
      <c r="P50" s="12" t="str">
        <f t="shared" si="5"/>
        <v/>
      </c>
      <c r="Q50" s="3"/>
    </row>
    <row r="51" spans="1:17" x14ac:dyDescent="0.3">
      <c r="A51">
        <f t="shared" si="8"/>
        <v>49</v>
      </c>
      <c r="B51" t="str">
        <f t="shared" si="2"/>
        <v>NGE?49</v>
      </c>
      <c r="C51" t="str">
        <f>RTD("cqg.rtd", ,"ContractData",B51, "Symbol",, "T")</f>
        <v>NGEK30</v>
      </c>
      <c r="D51" t="str">
        <f t="shared" si="3"/>
        <v>30</v>
      </c>
      <c r="E51" t="str">
        <f>RTD("cqg.rtd", ,"ContractData",B51, "ContractMonth",, "T")</f>
        <v>MAY</v>
      </c>
      <c r="F51" s="12" t="str">
        <f>RTD("cqg.rtd", ,"ContractData",C51, "LastTrade",, "T")</f>
        <v/>
      </c>
      <c r="G51" s="12" t="str">
        <f>RTD("cqg.rtd", ,"ContractData",C51, "NetLastTrade",, "T")</f>
        <v/>
      </c>
      <c r="H51" s="12" t="str">
        <f>RTD("cqg.rtd", ,"ContractData",C51, "Bid",, "T")</f>
        <v/>
      </c>
      <c r="I51" s="12">
        <f>RTD("cqg.rtd", ,"ContractData",C51, "Ask",, "T")</f>
        <v>3.5</v>
      </c>
      <c r="J51" s="12" t="str">
        <f>IF(RTD("cqg.rtd", ,"ContractData",C51, "T_Settlement",, "T")="",RTD("cqg.rtd", ,"ContractData",C51, "LastTrade",, "T"),RTD("cqg.rtd", ,"ContractData",C51, "T_Settlement",, "T"))</f>
        <v/>
      </c>
      <c r="K51" s="12">
        <f>RTD("cqg.rtd", ,"ContractData",C51, "Y_Settlement",, "T")</f>
        <v>3.0710000000000002</v>
      </c>
      <c r="L51" s="12" t="str">
        <f t="shared" si="4"/>
        <v/>
      </c>
      <c r="N51" s="1" t="str">
        <f t="shared" si="9"/>
        <v>30</v>
      </c>
      <c r="O51" s="1" t="str">
        <f t="shared" si="10"/>
        <v>NGEK30</v>
      </c>
      <c r="P51" s="12" t="str">
        <f t="shared" si="5"/>
        <v/>
      </c>
      <c r="Q51" s="3"/>
    </row>
    <row r="52" spans="1:17" x14ac:dyDescent="0.3">
      <c r="A52">
        <f t="shared" si="8"/>
        <v>50</v>
      </c>
      <c r="B52" t="str">
        <f t="shared" si="2"/>
        <v>NGE?50</v>
      </c>
      <c r="C52" t="str">
        <f>RTD("cqg.rtd", ,"ContractData",B52, "Symbol",, "T")</f>
        <v>NGEM30</v>
      </c>
      <c r="D52" t="str">
        <f t="shared" si="3"/>
        <v>30</v>
      </c>
      <c r="E52" t="str">
        <f>RTD("cqg.rtd", ,"ContractData",B52, "ContractMonth",, "T")</f>
        <v>JUN</v>
      </c>
      <c r="F52" s="12" t="str">
        <f>RTD("cqg.rtd", ,"ContractData",C52, "LastTrade",, "T")</f>
        <v/>
      </c>
      <c r="G52" s="12" t="str">
        <f>RTD("cqg.rtd", ,"ContractData",C52, "NetLastTrade",, "T")</f>
        <v/>
      </c>
      <c r="H52" s="12">
        <f>RTD("cqg.rtd", ,"ContractData",C52, "Bid",, "T")</f>
        <v>2.9260000000000002</v>
      </c>
      <c r="I52" s="12" t="str">
        <f>RTD("cqg.rtd", ,"ContractData",C52, "Ask",, "T")</f>
        <v/>
      </c>
      <c r="J52" s="12" t="str">
        <f>IF(RTD("cqg.rtd", ,"ContractData",C52, "T_Settlement",, "T")="",RTD("cqg.rtd", ,"ContractData",C52, "LastTrade",, "T"),RTD("cqg.rtd", ,"ContractData",C52, "T_Settlement",, "T"))</f>
        <v/>
      </c>
      <c r="K52" s="12">
        <f>RTD("cqg.rtd", ,"ContractData",C52, "Y_Settlement",, "T")</f>
        <v>3.2109999999999999</v>
      </c>
      <c r="L52" s="12" t="str">
        <f t="shared" si="4"/>
        <v/>
      </c>
      <c r="N52" s="1" t="str">
        <f t="shared" si="9"/>
        <v>30</v>
      </c>
      <c r="O52" s="1" t="str">
        <f t="shared" si="10"/>
        <v>NGEM30</v>
      </c>
      <c r="P52" s="12" t="str">
        <f t="shared" si="5"/>
        <v/>
      </c>
      <c r="Q52" s="3"/>
    </row>
    <row r="53" spans="1:17" x14ac:dyDescent="0.3">
      <c r="A53">
        <f t="shared" si="8"/>
        <v>51</v>
      </c>
      <c r="B53" t="str">
        <f t="shared" si="2"/>
        <v>NGE?51</v>
      </c>
      <c r="C53" t="str">
        <f>RTD("cqg.rtd", ,"ContractData",B53, "Symbol",, "T")</f>
        <v>NGEN30</v>
      </c>
      <c r="D53" t="str">
        <f t="shared" si="3"/>
        <v>30</v>
      </c>
      <c r="E53" t="str">
        <f>RTD("cqg.rtd", ,"ContractData",B53, "ContractMonth",, "T")</f>
        <v>JUL</v>
      </c>
      <c r="F53" s="12">
        <f>RTD("cqg.rtd", ,"ContractData",C53, "LastTrade",, "T")</f>
        <v>3.3820000000000001</v>
      </c>
      <c r="G53" s="12" t="str">
        <f>RTD("cqg.rtd", ,"ContractData",C53, "NetLastTrade",, "T")</f>
        <v/>
      </c>
      <c r="H53" s="12">
        <f>RTD("cqg.rtd", ,"ContractData",C53, "Bid",, "T")</f>
        <v>2.9260000000000002</v>
      </c>
      <c r="I53" s="12" t="str">
        <f>RTD("cqg.rtd", ,"ContractData",C53, "Ask",, "T")</f>
        <v/>
      </c>
      <c r="J53" s="12">
        <f>IF(RTD("cqg.rtd", ,"ContractData",C53, "T_Settlement",, "T")="",RTD("cqg.rtd", ,"ContractData",C53, "LastTrade",, "T"),RTD("cqg.rtd", ,"ContractData",C53, "T_Settlement",, "T"))</f>
        <v>3.3820000000000001</v>
      </c>
      <c r="K53" s="12">
        <f>RTD("cqg.rtd", ,"ContractData",C53, "Y_Settlement",, "T")</f>
        <v>3.3660000000000001</v>
      </c>
      <c r="L53" s="12">
        <f t="shared" si="4"/>
        <v>1.6000000000000014E-2</v>
      </c>
      <c r="N53" s="1" t="str">
        <f t="shared" si="9"/>
        <v>30</v>
      </c>
      <c r="O53" s="1" t="str">
        <f t="shared" si="10"/>
        <v>NGEN30</v>
      </c>
      <c r="P53" s="12">
        <f t="shared" si="5"/>
        <v>1.6E-2</v>
      </c>
      <c r="Q53" s="3"/>
    </row>
    <row r="54" spans="1:17" x14ac:dyDescent="0.3">
      <c r="A54">
        <f t="shared" si="8"/>
        <v>52</v>
      </c>
      <c r="B54" t="str">
        <f t="shared" si="2"/>
        <v>NGE?52</v>
      </c>
      <c r="C54" t="str">
        <f>RTD("cqg.rtd", ,"ContractData",B54, "Symbol",, "T")</f>
        <v>NGEQ30</v>
      </c>
      <c r="D54" t="str">
        <f t="shared" si="3"/>
        <v>30</v>
      </c>
      <c r="E54" t="str">
        <f>RTD("cqg.rtd", ,"ContractData",B54, "ContractMonth",, "T")</f>
        <v>AUG</v>
      </c>
      <c r="F54" s="12">
        <f>RTD("cqg.rtd", ,"ContractData",C54, "LastTrade",, "T")</f>
        <v>3.456</v>
      </c>
      <c r="G54" s="12" t="str">
        <f>RTD("cqg.rtd", ,"ContractData",C54, "NetLastTrade",, "T")</f>
        <v/>
      </c>
      <c r="H54" s="12">
        <f>RTD("cqg.rtd", ,"ContractData",C54, "Bid",, "T")</f>
        <v>2.9260000000000002</v>
      </c>
      <c r="I54" s="12" t="str">
        <f>RTD("cqg.rtd", ,"ContractData",C54, "Ask",, "T")</f>
        <v/>
      </c>
      <c r="J54" s="12">
        <f>IF(RTD("cqg.rtd", ,"ContractData",C54, "T_Settlement",, "T")="",RTD("cqg.rtd", ,"ContractData",C54, "LastTrade",, "T"),RTD("cqg.rtd", ,"ContractData",C54, "T_Settlement",, "T"))</f>
        <v>3.456</v>
      </c>
      <c r="K54" s="12">
        <f>RTD("cqg.rtd", ,"ContractData",C54, "Y_Settlement",, "T")</f>
        <v>3.4279999999999999</v>
      </c>
      <c r="L54" s="12">
        <f t="shared" si="4"/>
        <v>2.8000000000000025E-2</v>
      </c>
      <c r="N54" s="1" t="str">
        <f t="shared" si="9"/>
        <v>30</v>
      </c>
      <c r="O54" s="1" t="str">
        <f t="shared" si="10"/>
        <v>NGEQ30</v>
      </c>
      <c r="P54" s="12">
        <f t="shared" si="5"/>
        <v>2.8000000000000001E-2</v>
      </c>
      <c r="Q54" s="3"/>
    </row>
    <row r="55" spans="1:17" x14ac:dyDescent="0.3">
      <c r="A55">
        <f t="shared" si="8"/>
        <v>53</v>
      </c>
      <c r="B55" t="str">
        <f t="shared" si="2"/>
        <v>NGE?53</v>
      </c>
      <c r="C55" t="str">
        <f>RTD("cqg.rtd", ,"ContractData",B55, "Symbol",, "T")</f>
        <v>NGEU30</v>
      </c>
      <c r="D55" t="str">
        <f t="shared" si="3"/>
        <v>30</v>
      </c>
      <c r="E55" t="str">
        <f>RTD("cqg.rtd", ,"ContractData",B55, "ContractMonth",, "T")</f>
        <v>SEP</v>
      </c>
      <c r="F55" s="12" t="str">
        <f>RTD("cqg.rtd", ,"ContractData",C55, "LastTrade",, "T")</f>
        <v/>
      </c>
      <c r="G55" s="12" t="str">
        <f>RTD("cqg.rtd", ,"ContractData",C55, "NetLastTrade",, "T")</f>
        <v/>
      </c>
      <c r="H55" s="12">
        <f>RTD("cqg.rtd", ,"ContractData",C55, "Bid",, "T")</f>
        <v>2.9260000000000002</v>
      </c>
      <c r="I55" s="12" t="str">
        <f>RTD("cqg.rtd", ,"ContractData",C55, "Ask",, "T")</f>
        <v/>
      </c>
      <c r="J55" s="12" t="str">
        <f>IF(RTD("cqg.rtd", ,"ContractData",C55, "T_Settlement",, "T")="",RTD("cqg.rtd", ,"ContractData",C55, "LastTrade",, "T"),RTD("cqg.rtd", ,"ContractData",C55, "T_Settlement",, "T"))</f>
        <v/>
      </c>
      <c r="K55" s="12">
        <f>RTD("cqg.rtd", ,"ContractData",C55, "Y_Settlement",, "T")</f>
        <v>3.4119999999999999</v>
      </c>
      <c r="L55" s="12" t="str">
        <f t="shared" si="4"/>
        <v/>
      </c>
      <c r="N55" s="1" t="str">
        <f t="shared" si="9"/>
        <v>30</v>
      </c>
      <c r="O55" s="1" t="str">
        <f t="shared" si="10"/>
        <v>NGEU30</v>
      </c>
      <c r="P55" s="12" t="str">
        <f t="shared" si="5"/>
        <v/>
      </c>
      <c r="Q55" s="3"/>
    </row>
    <row r="56" spans="1:17" x14ac:dyDescent="0.3">
      <c r="A56">
        <f t="shared" si="8"/>
        <v>54</v>
      </c>
      <c r="B56" t="str">
        <f t="shared" si="2"/>
        <v>NGE?54</v>
      </c>
      <c r="C56" t="str">
        <f>RTD("cqg.rtd", ,"ContractData",B56, "Symbol",, "T")</f>
        <v>NGEV30</v>
      </c>
      <c r="D56" t="str">
        <f t="shared" si="3"/>
        <v>30</v>
      </c>
      <c r="E56" t="str">
        <f>RTD("cqg.rtd", ,"ContractData",B56, "ContractMonth",, "T")</f>
        <v>OCT</v>
      </c>
      <c r="F56" s="12" t="str">
        <f>RTD("cqg.rtd", ,"ContractData",C56, "LastTrade",, "T")</f>
        <v/>
      </c>
      <c r="G56" s="12" t="str">
        <f>RTD("cqg.rtd", ,"ContractData",C56, "NetLastTrade",, "T")</f>
        <v/>
      </c>
      <c r="H56" s="12">
        <f>RTD("cqg.rtd", ,"ContractData",C56, "Bid",, "T")</f>
        <v>3.415</v>
      </c>
      <c r="I56" s="12" t="str">
        <f>RTD("cqg.rtd", ,"ContractData",C56, "Ask",, "T")</f>
        <v/>
      </c>
      <c r="J56" s="12" t="str">
        <f>IF(RTD("cqg.rtd", ,"ContractData",C56, "T_Settlement",, "T")="",RTD("cqg.rtd", ,"ContractData",C56, "LastTrade",, "T"),RTD("cqg.rtd", ,"ContractData",C56, "T_Settlement",, "T"))</f>
        <v/>
      </c>
      <c r="K56" s="12">
        <f>RTD("cqg.rtd", ,"ContractData",C56, "Y_Settlement",, "T")</f>
        <v>3.4830000000000001</v>
      </c>
      <c r="L56" s="12" t="str">
        <f t="shared" si="4"/>
        <v/>
      </c>
      <c r="N56" s="1" t="str">
        <f t="shared" si="9"/>
        <v>30</v>
      </c>
      <c r="O56" s="1" t="str">
        <f t="shared" si="10"/>
        <v>NGEV30</v>
      </c>
      <c r="P56" s="12" t="str">
        <f t="shared" si="5"/>
        <v/>
      </c>
      <c r="Q56" s="3"/>
    </row>
    <row r="57" spans="1:17" x14ac:dyDescent="0.3">
      <c r="A57">
        <f t="shared" si="8"/>
        <v>55</v>
      </c>
      <c r="B57" t="str">
        <f t="shared" si="2"/>
        <v>NGE?55</v>
      </c>
      <c r="C57" t="str">
        <f>RTD("cqg.rtd", ,"ContractData",B57, "Symbol",, "T")</f>
        <v>NGEX30</v>
      </c>
      <c r="D57" t="str">
        <f t="shared" si="3"/>
        <v>30</v>
      </c>
      <c r="E57" t="str">
        <f>RTD("cqg.rtd", ,"ContractData",B57, "ContractMonth",, "T")</f>
        <v>NOV</v>
      </c>
      <c r="F57" s="12" t="str">
        <f>RTD("cqg.rtd", ,"ContractData",C57, "LastTrade",, "T")</f>
        <v/>
      </c>
      <c r="G57" s="12" t="str">
        <f>RTD("cqg.rtd", ,"ContractData",C57, "NetLastTrade",, "T")</f>
        <v/>
      </c>
      <c r="H57" s="12" t="str">
        <f>RTD("cqg.rtd", ,"ContractData",C57, "Bid",, "T")</f>
        <v/>
      </c>
      <c r="I57" s="12" t="str">
        <f>RTD("cqg.rtd", ,"ContractData",C57, "Ask",, "T")</f>
        <v/>
      </c>
      <c r="J57" s="12" t="str">
        <f>IF(RTD("cqg.rtd", ,"ContractData",C57, "T_Settlement",, "T")="",RTD("cqg.rtd", ,"ContractData",C57, "LastTrade",, "T"),RTD("cqg.rtd", ,"ContractData",C57, "T_Settlement",, "T"))</f>
        <v/>
      </c>
      <c r="K57" s="12">
        <f>RTD("cqg.rtd", ,"ContractData",C57, "Y_Settlement",, "T")</f>
        <v>3.7080000000000002</v>
      </c>
      <c r="L57" s="12" t="str">
        <f t="shared" si="4"/>
        <v/>
      </c>
      <c r="N57" s="1" t="str">
        <f t="shared" si="9"/>
        <v>30</v>
      </c>
      <c r="O57" s="1" t="str">
        <f t="shared" si="10"/>
        <v>NGEX30</v>
      </c>
      <c r="P57" s="12" t="str">
        <f t="shared" si="5"/>
        <v/>
      </c>
      <c r="Q57" s="3"/>
    </row>
    <row r="58" spans="1:17" x14ac:dyDescent="0.3">
      <c r="A58">
        <f t="shared" si="8"/>
        <v>56</v>
      </c>
      <c r="B58" t="str">
        <f t="shared" si="2"/>
        <v>NGE?56</v>
      </c>
      <c r="C58" t="str">
        <f>RTD("cqg.rtd", ,"ContractData",B58, "Symbol",, "T")</f>
        <v>NGEZ30</v>
      </c>
      <c r="D58" t="str">
        <f t="shared" si="3"/>
        <v>30</v>
      </c>
      <c r="E58" t="str">
        <f>RTD("cqg.rtd", ,"ContractData",B58, "ContractMonth",, "T")</f>
        <v>DEC</v>
      </c>
      <c r="F58" s="12" t="str">
        <f>RTD("cqg.rtd", ,"ContractData",C58, "LastTrade",, "T")</f>
        <v/>
      </c>
      <c r="G58" s="12" t="str">
        <f>RTD("cqg.rtd", ,"ContractData",C58, "NetLastTrade",, "T")</f>
        <v/>
      </c>
      <c r="H58" s="12">
        <f>RTD("cqg.rtd", ,"ContractData",C58, "Bid",, "T")</f>
        <v>3.5540000000000003</v>
      </c>
      <c r="I58" s="12" t="str">
        <f>RTD("cqg.rtd", ,"ContractData",C58, "Ask",, "T")</f>
        <v/>
      </c>
      <c r="J58" s="12" t="str">
        <f>IF(RTD("cqg.rtd", ,"ContractData",C58, "T_Settlement",, "T")="",RTD("cqg.rtd", ,"ContractData",C58, "LastTrade",, "T"),RTD("cqg.rtd", ,"ContractData",C58, "T_Settlement",, "T"))</f>
        <v/>
      </c>
      <c r="K58" s="12">
        <f>RTD("cqg.rtd", ,"ContractData",C58, "Y_Settlement",, "T")</f>
        <v>4.2290000000000001</v>
      </c>
      <c r="L58" s="12" t="str">
        <f t="shared" si="4"/>
        <v/>
      </c>
      <c r="N58" s="1" t="str">
        <f t="shared" si="9"/>
        <v>30</v>
      </c>
      <c r="O58" s="1" t="str">
        <f t="shared" si="10"/>
        <v>NGEZ30</v>
      </c>
      <c r="P58" s="12" t="str">
        <f t="shared" si="5"/>
        <v/>
      </c>
      <c r="Q58" s="3"/>
    </row>
    <row r="59" spans="1:17" x14ac:dyDescent="0.3">
      <c r="A59">
        <f t="shared" si="8"/>
        <v>57</v>
      </c>
      <c r="B59" t="str">
        <f t="shared" si="2"/>
        <v>NGE?57</v>
      </c>
      <c r="C59" t="str">
        <f>RTD("cqg.rtd", ,"ContractData",B59, "Symbol",, "T")</f>
        <v>NGEF31</v>
      </c>
      <c r="D59" t="str">
        <f t="shared" si="3"/>
        <v>31</v>
      </c>
      <c r="E59" t="str">
        <f>RTD("cqg.rtd", ,"ContractData",B59, "ContractMonth",, "T")</f>
        <v>JAN</v>
      </c>
      <c r="F59" s="12">
        <f>RTD("cqg.rtd", ,"ContractData",C59, "LastTrade",, "T")</f>
        <v>4.5890000000000004</v>
      </c>
      <c r="G59" s="12" t="str">
        <f>RTD("cqg.rtd", ,"ContractData",C59, "NetLastTrade",, "T")</f>
        <v/>
      </c>
      <c r="H59" s="12">
        <f>RTD("cqg.rtd", ,"ContractData",C59, "Bid",, "T")</f>
        <v>3.5540000000000003</v>
      </c>
      <c r="I59" s="12" t="str">
        <f>RTD("cqg.rtd", ,"ContractData",C59, "Ask",, "T")</f>
        <v/>
      </c>
      <c r="J59" s="12">
        <f>IF(RTD("cqg.rtd", ,"ContractData",C59, "T_Settlement",, "T")="",RTD("cqg.rtd", ,"ContractData",C59, "LastTrade",, "T"),RTD("cqg.rtd", ,"ContractData",C59, "T_Settlement",, "T"))</f>
        <v>4.5890000000000004</v>
      </c>
      <c r="K59" s="12">
        <f>RTD("cqg.rtd", ,"ContractData",C59, "Y_Settlement",, "T")</f>
        <v>4.5709999999999997</v>
      </c>
      <c r="L59" s="12">
        <f t="shared" si="4"/>
        <v>1.8000000000000682E-2</v>
      </c>
      <c r="N59" s="1" t="str">
        <f t="shared" si="9"/>
        <v>31</v>
      </c>
      <c r="O59" s="1" t="str">
        <f t="shared" si="10"/>
        <v>NGEF31</v>
      </c>
      <c r="P59" s="12">
        <f t="shared" si="5"/>
        <v>1.7999999999999999E-2</v>
      </c>
      <c r="Q59" s="3"/>
    </row>
    <row r="60" spans="1:17" x14ac:dyDescent="0.3">
      <c r="A60">
        <f t="shared" si="8"/>
        <v>58</v>
      </c>
      <c r="B60" t="str">
        <f t="shared" si="2"/>
        <v>NGE?58</v>
      </c>
      <c r="C60" t="str">
        <f>RTD("cqg.rtd", ,"ContractData",B60, "Symbol",, "T")</f>
        <v>NGEG31</v>
      </c>
      <c r="D60" t="str">
        <f t="shared" si="3"/>
        <v>31</v>
      </c>
      <c r="E60" t="str">
        <f>RTD("cqg.rtd", ,"ContractData",B60, "ContractMonth",, "T")</f>
        <v>FEB</v>
      </c>
      <c r="F60" s="12">
        <f>RTD("cqg.rtd", ,"ContractData",C60, "LastTrade",, "T")</f>
        <v>4.1850000000000005</v>
      </c>
      <c r="G60" s="12" t="str">
        <f>RTD("cqg.rtd", ,"ContractData",C60, "NetLastTrade",, "T")</f>
        <v/>
      </c>
      <c r="H60" s="12">
        <f>RTD("cqg.rtd", ,"ContractData",C60, "Bid",, "T")</f>
        <v>3.5540000000000003</v>
      </c>
      <c r="I60" s="12" t="str">
        <f>RTD("cqg.rtd", ,"ContractData",C60, "Ask",, "T")</f>
        <v/>
      </c>
      <c r="J60" s="12">
        <f>IF(RTD("cqg.rtd", ,"ContractData",C60, "T_Settlement",, "T")="",RTD("cqg.rtd", ,"ContractData",C60, "LastTrade",, "T"),RTD("cqg.rtd", ,"ContractData",C60, "T_Settlement",, "T"))</f>
        <v>4.1850000000000005</v>
      </c>
      <c r="K60" s="12">
        <f>RTD("cqg.rtd", ,"ContractData",C60, "Y_Settlement",, "T")</f>
        <v>4.1450000000000005</v>
      </c>
      <c r="L60" s="12">
        <f t="shared" si="4"/>
        <v>4.0000000000000036E-2</v>
      </c>
      <c r="N60" s="1" t="str">
        <f t="shared" si="9"/>
        <v>31</v>
      </c>
      <c r="O60" s="1" t="str">
        <f t="shared" si="10"/>
        <v>NGEG31</v>
      </c>
      <c r="P60" s="12">
        <f t="shared" si="5"/>
        <v>0.04</v>
      </c>
      <c r="Q60" s="3"/>
    </row>
    <row r="61" spans="1:17" x14ac:dyDescent="0.3">
      <c r="A61">
        <f t="shared" si="8"/>
        <v>59</v>
      </c>
      <c r="B61" t="str">
        <f t="shared" si="2"/>
        <v>NGE?59</v>
      </c>
      <c r="C61" t="str">
        <f>RTD("cqg.rtd", ,"ContractData",B61, "Symbol",, "T")</f>
        <v>NGEH31</v>
      </c>
      <c r="D61" t="str">
        <f t="shared" si="3"/>
        <v>31</v>
      </c>
      <c r="E61" t="str">
        <f>RTD("cqg.rtd", ,"ContractData",B61, "ContractMonth",, "T")</f>
        <v>MAR</v>
      </c>
      <c r="F61" s="12">
        <f>RTD("cqg.rtd", ,"ContractData",C61, "LastTrade",, "T")</f>
        <v>3.5310000000000001</v>
      </c>
      <c r="G61" s="12" t="str">
        <f>RTD("cqg.rtd", ,"ContractData",C61, "NetLastTrade",, "T")</f>
        <v/>
      </c>
      <c r="H61" s="12" t="str">
        <f>RTD("cqg.rtd", ,"ContractData",C61, "Bid",, "T")</f>
        <v/>
      </c>
      <c r="I61" s="12" t="str">
        <f>RTD("cqg.rtd", ,"ContractData",C61, "Ask",, "T")</f>
        <v/>
      </c>
      <c r="J61" s="12">
        <f>IF(RTD("cqg.rtd", ,"ContractData",C61, "T_Settlement",, "T")="",RTD("cqg.rtd", ,"ContractData",C61, "LastTrade",, "T"),RTD("cqg.rtd", ,"ContractData",C61, "T_Settlement",, "T"))</f>
        <v>3.5310000000000001</v>
      </c>
      <c r="K61" s="12">
        <f>RTD("cqg.rtd", ,"ContractData",C61, "Y_Settlement",, "T")</f>
        <v>3.4990000000000001</v>
      </c>
      <c r="L61" s="12">
        <f t="shared" si="4"/>
        <v>3.2000000000000028E-2</v>
      </c>
      <c r="N61" s="1" t="str">
        <f t="shared" si="9"/>
        <v>31</v>
      </c>
      <c r="O61" s="1" t="str">
        <f t="shared" si="10"/>
        <v>NGEH31</v>
      </c>
      <c r="P61" s="12">
        <f t="shared" si="5"/>
        <v>3.2000000000000001E-2</v>
      </c>
      <c r="Q61" s="3"/>
    </row>
    <row r="62" spans="1:17" x14ac:dyDescent="0.3">
      <c r="A62">
        <f t="shared" si="8"/>
        <v>60</v>
      </c>
      <c r="B62" t="str">
        <f t="shared" si="2"/>
        <v>NGE?60</v>
      </c>
      <c r="C62" t="str">
        <f>RTD("cqg.rtd", ,"ContractData",B62, "Symbol",, "T")</f>
        <v>NGEJ31</v>
      </c>
      <c r="D62" t="str">
        <f t="shared" si="3"/>
        <v>31</v>
      </c>
      <c r="E62" t="str">
        <f>RTD("cqg.rtd", ,"ContractData",B62, "ContractMonth",, "T")</f>
        <v>APR</v>
      </c>
      <c r="F62" s="12">
        <f>RTD("cqg.rtd", ,"ContractData",C62, "LastTrade",, "T")</f>
        <v>3.0630000000000002</v>
      </c>
      <c r="G62" s="12" t="str">
        <f>RTD("cqg.rtd", ,"ContractData",C62, "NetLastTrade",, "T")</f>
        <v/>
      </c>
      <c r="H62" s="12">
        <f>RTD("cqg.rtd", ,"ContractData",C62, "Bid",, "T")</f>
        <v>2.82</v>
      </c>
      <c r="I62" s="12">
        <f>RTD("cqg.rtd", ,"ContractData",C62, "Ask",, "T")</f>
        <v>3.19</v>
      </c>
      <c r="J62" s="12">
        <f>IF(RTD("cqg.rtd", ,"ContractData",C62, "T_Settlement",, "T")="",RTD("cqg.rtd", ,"ContractData",C62, "LastTrade",, "T"),RTD("cqg.rtd", ,"ContractData",C62, "T_Settlement",, "T"))</f>
        <v>3.0630000000000002</v>
      </c>
      <c r="K62" s="12">
        <f>RTD("cqg.rtd", ,"ContractData",C62, "Y_Settlement",, "T")</f>
        <v>3.0169999999999999</v>
      </c>
      <c r="L62" s="12">
        <f t="shared" si="4"/>
        <v>4.6000000000000263E-2</v>
      </c>
      <c r="N62" s="1" t="str">
        <f t="shared" si="9"/>
        <v>31</v>
      </c>
      <c r="O62" s="1" t="str">
        <f t="shared" si="10"/>
        <v>NGEJ31</v>
      </c>
      <c r="P62" s="12">
        <f t="shared" si="5"/>
        <v>4.5999999999999999E-2</v>
      </c>
      <c r="Q62" s="3"/>
    </row>
    <row r="63" spans="1:17" x14ac:dyDescent="0.3">
      <c r="A63">
        <f t="shared" si="8"/>
        <v>61</v>
      </c>
      <c r="B63" t="str">
        <f t="shared" si="2"/>
        <v>NGE?61</v>
      </c>
      <c r="C63" t="str">
        <f>RTD("cqg.rtd", ,"ContractData",B63, "Symbol",, "T")</f>
        <v>NGEK31</v>
      </c>
      <c r="D63" t="str">
        <f t="shared" si="3"/>
        <v>31</v>
      </c>
      <c r="E63" t="str">
        <f>RTD("cqg.rtd", ,"ContractData",B63, "ContractMonth",, "T")</f>
        <v>MAY</v>
      </c>
      <c r="F63" s="12">
        <f>RTD("cqg.rtd", ,"ContractData",C63, "LastTrade",, "T")</f>
        <v>3.0430000000000001</v>
      </c>
      <c r="G63" s="12" t="str">
        <f>RTD("cqg.rtd", ,"ContractData",C63, "NetLastTrade",, "T")</f>
        <v/>
      </c>
      <c r="H63" s="12" t="str">
        <f>RTD("cqg.rtd", ,"ContractData",C63, "Bid",, "T")</f>
        <v/>
      </c>
      <c r="I63" s="12" t="str">
        <f>RTD("cqg.rtd", ,"ContractData",C63, "Ask",, "T")</f>
        <v/>
      </c>
      <c r="J63" s="12">
        <f>IF(RTD("cqg.rtd", ,"ContractData",C63, "T_Settlement",, "T")="",RTD("cqg.rtd", ,"ContractData",C63, "LastTrade",, "T"),RTD("cqg.rtd", ,"ContractData",C63, "T_Settlement",, "T"))</f>
        <v>3.0430000000000001</v>
      </c>
      <c r="K63" s="12">
        <f>RTD("cqg.rtd", ,"ContractData",C63, "Y_Settlement",, "T")</f>
        <v>2.9929999999999999</v>
      </c>
      <c r="L63" s="12">
        <f t="shared" si="4"/>
        <v>5.0000000000000266E-2</v>
      </c>
      <c r="N63" s="1" t="str">
        <f t="shared" si="9"/>
        <v>31</v>
      </c>
      <c r="O63" s="1" t="str">
        <f t="shared" si="10"/>
        <v>NGEK31</v>
      </c>
      <c r="P63" s="12">
        <f t="shared" si="5"/>
        <v>0.05</v>
      </c>
      <c r="Q63" s="3"/>
    </row>
    <row r="64" spans="1:17" x14ac:dyDescent="0.3">
      <c r="A64">
        <f t="shared" si="8"/>
        <v>62</v>
      </c>
      <c r="B64" t="str">
        <f t="shared" si="2"/>
        <v>NGE?62</v>
      </c>
      <c r="C64" t="str">
        <f>RTD("cqg.rtd", ,"ContractData",B64, "Symbol",, "T")</f>
        <v>NGEM31</v>
      </c>
      <c r="D64" t="str">
        <f t="shared" si="3"/>
        <v>31</v>
      </c>
      <c r="E64" t="str">
        <f>RTD("cqg.rtd", ,"ContractData",B64, "ContractMonth",, "T")</f>
        <v>JUN</v>
      </c>
      <c r="F64" s="12" t="str">
        <f>RTD("cqg.rtd", ,"ContractData",C64, "LastTrade",, "T")</f>
        <v/>
      </c>
      <c r="G64" s="12" t="str">
        <f>RTD("cqg.rtd", ,"ContractData",C64, "NetLastTrade",, "T")</f>
        <v/>
      </c>
      <c r="H64" s="12">
        <f>RTD("cqg.rtd", ,"ContractData",C64, "Bid",, "T")</f>
        <v>2.9260000000000002</v>
      </c>
      <c r="I64" s="12" t="str">
        <f>RTD("cqg.rtd", ,"ContractData",C64, "Ask",, "T")</f>
        <v/>
      </c>
      <c r="J64" s="12" t="str">
        <f>IF(RTD("cqg.rtd", ,"ContractData",C64, "T_Settlement",, "T")="",RTD("cqg.rtd", ,"ContractData",C64, "LastTrade",, "T"),RTD("cqg.rtd", ,"ContractData",C64, "T_Settlement",, "T"))</f>
        <v/>
      </c>
      <c r="K64" s="12">
        <f>RTD("cqg.rtd", ,"ContractData",C64, "Y_Settlement",, "T")</f>
        <v>3.1430000000000002</v>
      </c>
      <c r="L64" s="12" t="str">
        <f t="shared" si="4"/>
        <v/>
      </c>
      <c r="N64" s="1" t="str">
        <f t="shared" si="9"/>
        <v>31</v>
      </c>
      <c r="O64" s="1" t="str">
        <f t="shared" si="10"/>
        <v>NGEM31</v>
      </c>
      <c r="P64" s="12" t="str">
        <f t="shared" si="5"/>
        <v/>
      </c>
      <c r="Q64" s="3"/>
    </row>
    <row r="65" spans="1:17" x14ac:dyDescent="0.3">
      <c r="A65">
        <f t="shared" si="8"/>
        <v>63</v>
      </c>
      <c r="B65" t="str">
        <f t="shared" si="2"/>
        <v>NGE?63</v>
      </c>
      <c r="C65" t="str">
        <f>RTD("cqg.rtd", ,"ContractData",B65, "Symbol",, "T")</f>
        <v>NGEN31</v>
      </c>
      <c r="D65" t="str">
        <f t="shared" si="3"/>
        <v>31</v>
      </c>
      <c r="E65" t="str">
        <f>RTD("cqg.rtd", ,"ContractData",B65, "ContractMonth",, "T")</f>
        <v>JUL</v>
      </c>
      <c r="F65" s="12" t="str">
        <f>RTD("cqg.rtd", ,"ContractData",C65, "LastTrade",, "T")</f>
        <v/>
      </c>
      <c r="G65" s="12" t="str">
        <f>RTD("cqg.rtd", ,"ContractData",C65, "NetLastTrade",, "T")</f>
        <v/>
      </c>
      <c r="H65" s="12">
        <f>RTD("cqg.rtd", ,"ContractData",C65, "Bid",, "T")</f>
        <v>2.9260000000000002</v>
      </c>
      <c r="I65" s="12" t="str">
        <f>RTD("cqg.rtd", ,"ContractData",C65, "Ask",, "T")</f>
        <v/>
      </c>
      <c r="J65" s="12" t="str">
        <f>IF(RTD("cqg.rtd", ,"ContractData",C65, "T_Settlement",, "T")="",RTD("cqg.rtd", ,"ContractData",C65, "LastTrade",, "T"),RTD("cqg.rtd", ,"ContractData",C65, "T_Settlement",, "T"))</f>
        <v/>
      </c>
      <c r="K65" s="12">
        <f>RTD("cqg.rtd", ,"ContractData",C65, "Y_Settlement",, "T")</f>
        <v>3.306</v>
      </c>
      <c r="L65" s="12" t="str">
        <f t="shared" si="4"/>
        <v/>
      </c>
      <c r="N65" s="1" t="str">
        <f t="shared" si="9"/>
        <v>31</v>
      </c>
      <c r="O65" s="1" t="str">
        <f t="shared" si="10"/>
        <v>NGEN31</v>
      </c>
      <c r="P65" s="12" t="str">
        <f t="shared" si="5"/>
        <v/>
      </c>
      <c r="Q65" s="3"/>
    </row>
    <row r="66" spans="1:17" x14ac:dyDescent="0.3">
      <c r="A66">
        <f t="shared" si="8"/>
        <v>64</v>
      </c>
      <c r="B66" t="str">
        <f t="shared" si="2"/>
        <v>NGE?64</v>
      </c>
      <c r="C66" t="str">
        <f>RTD("cqg.rtd", ,"ContractData",B66, "Symbol",, "T")</f>
        <v>NGEQ31</v>
      </c>
      <c r="D66" t="str">
        <f t="shared" si="3"/>
        <v>31</v>
      </c>
      <c r="E66" t="str">
        <f>RTD("cqg.rtd", ,"ContractData",B66, "ContractMonth",, "T")</f>
        <v>AUG</v>
      </c>
      <c r="F66" s="12" t="str">
        <f>RTD("cqg.rtd", ,"ContractData",C66, "LastTrade",, "T")</f>
        <v/>
      </c>
      <c r="G66" s="12" t="str">
        <f>RTD("cqg.rtd", ,"ContractData",C66, "NetLastTrade",, "T")</f>
        <v/>
      </c>
      <c r="H66" s="12">
        <f>RTD("cqg.rtd", ,"ContractData",C66, "Bid",, "T")</f>
        <v>2.9260000000000002</v>
      </c>
      <c r="I66" s="12" t="str">
        <f>RTD("cqg.rtd", ,"ContractData",C66, "Ask",, "T")</f>
        <v/>
      </c>
      <c r="J66" s="12" t="str">
        <f>IF(RTD("cqg.rtd", ,"ContractData",C66, "T_Settlement",, "T")="",RTD("cqg.rtd", ,"ContractData",C66, "LastTrade",, "T"),RTD("cqg.rtd", ,"ContractData",C66, "T_Settlement",, "T"))</f>
        <v/>
      </c>
      <c r="K66" s="12">
        <f>RTD("cqg.rtd", ,"ContractData",C66, "Y_Settlement",, "T")</f>
        <v>3.363</v>
      </c>
      <c r="L66" s="12" t="str">
        <f t="shared" si="4"/>
        <v/>
      </c>
      <c r="N66" s="1" t="str">
        <f t="shared" si="9"/>
        <v>31</v>
      </c>
      <c r="O66" s="1" t="str">
        <f t="shared" si="10"/>
        <v>NGEQ31</v>
      </c>
      <c r="P66" s="12" t="str">
        <f t="shared" si="5"/>
        <v/>
      </c>
      <c r="Q66" s="3"/>
    </row>
    <row r="67" spans="1:17" x14ac:dyDescent="0.3">
      <c r="A67">
        <f t="shared" si="8"/>
        <v>65</v>
      </c>
      <c r="B67" t="str">
        <f t="shared" si="2"/>
        <v>NGE?65</v>
      </c>
      <c r="C67" t="str">
        <f>RTD("cqg.rtd", ,"ContractData",B67, "Symbol",, "T")</f>
        <v>NGEU31</v>
      </c>
      <c r="D67" t="str">
        <f t="shared" si="3"/>
        <v>31</v>
      </c>
      <c r="E67" t="str">
        <f>RTD("cqg.rtd", ,"ContractData",B67, "ContractMonth",, "T")</f>
        <v>SEP</v>
      </c>
      <c r="F67" s="12" t="str">
        <f>RTD("cqg.rtd", ,"ContractData",C67, "LastTrade",, "T")</f>
        <v/>
      </c>
      <c r="G67" s="12" t="str">
        <f>RTD("cqg.rtd", ,"ContractData",C67, "NetLastTrade",, "T")</f>
        <v/>
      </c>
      <c r="H67" s="12">
        <f>RTD("cqg.rtd", ,"ContractData",C67, "Bid",, "T")</f>
        <v>2.9260000000000002</v>
      </c>
      <c r="I67" s="12" t="str">
        <f>RTD("cqg.rtd", ,"ContractData",C67, "Ask",, "T")</f>
        <v/>
      </c>
      <c r="J67" s="12" t="str">
        <f>IF(RTD("cqg.rtd", ,"ContractData",C67, "T_Settlement",, "T")="",RTD("cqg.rtd", ,"ContractData",C67, "LastTrade",, "T"),RTD("cqg.rtd", ,"ContractData",C67, "T_Settlement",, "T"))</f>
        <v/>
      </c>
      <c r="K67" s="12">
        <f>RTD("cqg.rtd", ,"ContractData",C67, "Y_Settlement",, "T")</f>
        <v>3.3610000000000002</v>
      </c>
      <c r="L67" s="12" t="str">
        <f t="shared" si="4"/>
        <v/>
      </c>
      <c r="N67" s="1" t="str">
        <f t="shared" ref="N67:N98" si="11">D67</f>
        <v>31</v>
      </c>
      <c r="O67" s="1" t="str">
        <f t="shared" ref="O67:O98" si="12">C67</f>
        <v>NGEU31</v>
      </c>
      <c r="P67" s="12" t="str">
        <f t="shared" si="5"/>
        <v/>
      </c>
      <c r="Q67" s="3"/>
    </row>
    <row r="68" spans="1:17" x14ac:dyDescent="0.3">
      <c r="A68">
        <f t="shared" si="8"/>
        <v>66</v>
      </c>
      <c r="B68" t="str">
        <f t="shared" ref="B68:B131" si="13">"NGE?"&amp;A68</f>
        <v>NGE?66</v>
      </c>
      <c r="C68" t="str">
        <f>RTD("cqg.rtd", ,"ContractData",B68, "Symbol",, "T")</f>
        <v>NGEV31</v>
      </c>
      <c r="D68" t="str">
        <f t="shared" ref="D68:D131" si="14">RIGHT(C68,2)</f>
        <v>31</v>
      </c>
      <c r="E68" t="str">
        <f>RTD("cqg.rtd", ,"ContractData",B68, "ContractMonth",, "T")</f>
        <v>OCT</v>
      </c>
      <c r="F68" s="12">
        <f>RTD("cqg.rtd", ,"ContractData",C68, "LastTrade",, "T")</f>
        <v>3.47</v>
      </c>
      <c r="G68" s="12" t="str">
        <f>RTD("cqg.rtd", ,"ContractData",C68, "NetLastTrade",, "T")</f>
        <v/>
      </c>
      <c r="H68" s="12">
        <f>RTD("cqg.rtd", ,"ContractData",C68, "Bid",, "T")</f>
        <v>2.9260000000000002</v>
      </c>
      <c r="I68" s="12" t="str">
        <f>RTD("cqg.rtd", ,"ContractData",C68, "Ask",, "T")</f>
        <v/>
      </c>
      <c r="J68" s="12">
        <f>IF(RTD("cqg.rtd", ,"ContractData",C68, "T_Settlement",, "T")="",RTD("cqg.rtd", ,"ContractData",C68, "LastTrade",, "T"),RTD("cqg.rtd", ,"ContractData",C68, "T_Settlement",, "T"))</f>
        <v>3.47</v>
      </c>
      <c r="K68" s="12">
        <f>RTD("cqg.rtd", ,"ContractData",C68, "Y_Settlement",, "T")</f>
        <v>3.4609999999999999</v>
      </c>
      <c r="L68" s="12">
        <f t="shared" ref="L68:L131" si="15">IFERROR(J68-K68,"")</f>
        <v>9.0000000000003411E-3</v>
      </c>
      <c r="N68" s="1" t="str">
        <f t="shared" si="11"/>
        <v>31</v>
      </c>
      <c r="O68" s="1" t="str">
        <f t="shared" si="12"/>
        <v>NGEV31</v>
      </c>
      <c r="P68" s="12">
        <f t="shared" ref="P68:P131" si="16">IFERROR(ROUND(L68,4),"")</f>
        <v>8.9999999999999993E-3</v>
      </c>
      <c r="Q68" s="3"/>
    </row>
    <row r="69" spans="1:17" x14ac:dyDescent="0.3">
      <c r="A69">
        <f t="shared" ref="A69:A132" si="17">A68+1</f>
        <v>67</v>
      </c>
      <c r="B69" t="str">
        <f t="shared" si="13"/>
        <v>NGE?67</v>
      </c>
      <c r="C69" t="str">
        <f>RTD("cqg.rtd", ,"ContractData",B69, "Symbol",, "T")</f>
        <v>NGEX31</v>
      </c>
      <c r="D69" t="str">
        <f t="shared" si="14"/>
        <v>31</v>
      </c>
      <c r="E69" t="str">
        <f>RTD("cqg.rtd", ,"ContractData",B69, "ContractMonth",, "T")</f>
        <v>NOV</v>
      </c>
      <c r="F69" s="12" t="str">
        <f>RTD("cqg.rtd", ,"ContractData",C69, "LastTrade",, "T")</f>
        <v/>
      </c>
      <c r="G69" s="12" t="str">
        <f>RTD("cqg.rtd", ,"ContractData",C69, "NetLastTrade",, "T")</f>
        <v/>
      </c>
      <c r="H69" s="12" t="str">
        <f>RTD("cqg.rtd", ,"ContractData",C69, "Bid",, "T")</f>
        <v/>
      </c>
      <c r="I69" s="12" t="str">
        <f>RTD("cqg.rtd", ,"ContractData",C69, "Ask",, "T")</f>
        <v/>
      </c>
      <c r="J69" s="12" t="str">
        <f>IF(RTD("cqg.rtd", ,"ContractData",C69, "T_Settlement",, "T")="",RTD("cqg.rtd", ,"ContractData",C69, "LastTrade",, "T"),RTD("cqg.rtd", ,"ContractData",C69, "T_Settlement",, "T"))</f>
        <v/>
      </c>
      <c r="K69" s="12">
        <f>RTD("cqg.rtd", ,"ContractData",C69, "Y_Settlement",, "T")</f>
        <v>3.7070000000000003</v>
      </c>
      <c r="L69" s="12" t="str">
        <f t="shared" si="15"/>
        <v/>
      </c>
      <c r="N69" s="1" t="str">
        <f t="shared" si="11"/>
        <v>31</v>
      </c>
      <c r="O69" s="1" t="str">
        <f t="shared" si="12"/>
        <v>NGEX31</v>
      </c>
      <c r="P69" s="12" t="str">
        <f t="shared" si="16"/>
        <v/>
      </c>
      <c r="Q69" s="3"/>
    </row>
    <row r="70" spans="1:17" x14ac:dyDescent="0.3">
      <c r="A70">
        <f t="shared" si="17"/>
        <v>68</v>
      </c>
      <c r="B70" t="str">
        <f t="shared" si="13"/>
        <v>NGE?68</v>
      </c>
      <c r="C70" t="str">
        <f>RTD("cqg.rtd", ,"ContractData",B70, "Symbol",, "T")</f>
        <v>NGEZ31</v>
      </c>
      <c r="D70" t="str">
        <f t="shared" si="14"/>
        <v>31</v>
      </c>
      <c r="E70" t="str">
        <f>RTD("cqg.rtd", ,"ContractData",B70, "ContractMonth",, "T")</f>
        <v>DEC</v>
      </c>
      <c r="F70" s="12" t="str">
        <f>RTD("cqg.rtd", ,"ContractData",C70, "LastTrade",, "T")</f>
        <v/>
      </c>
      <c r="G70" s="12" t="str">
        <f>RTD("cqg.rtd", ,"ContractData",C70, "NetLastTrade",, "T")</f>
        <v/>
      </c>
      <c r="H70" s="12">
        <f>RTD("cqg.rtd", ,"ContractData",C70, "Bid",, "T")</f>
        <v>3.5540000000000003</v>
      </c>
      <c r="I70" s="12" t="str">
        <f>RTD("cqg.rtd", ,"ContractData",C70, "Ask",, "T")</f>
        <v/>
      </c>
      <c r="J70" s="12" t="str">
        <f>IF(RTD("cqg.rtd", ,"ContractData",C70, "T_Settlement",, "T")="",RTD("cqg.rtd", ,"ContractData",C70, "LastTrade",, "T"),RTD("cqg.rtd", ,"ContractData",C70, "T_Settlement",, "T"))</f>
        <v/>
      </c>
      <c r="K70" s="12">
        <f>RTD("cqg.rtd", ,"ContractData",C70, "Y_Settlement",, "T")</f>
        <v>4.2770000000000001</v>
      </c>
      <c r="L70" s="12" t="str">
        <f t="shared" si="15"/>
        <v/>
      </c>
      <c r="N70" s="1" t="str">
        <f t="shared" si="11"/>
        <v>31</v>
      </c>
      <c r="O70" s="1" t="str">
        <f t="shared" si="12"/>
        <v>NGEZ31</v>
      </c>
      <c r="P70" s="12" t="str">
        <f t="shared" si="16"/>
        <v/>
      </c>
      <c r="Q70" s="3"/>
    </row>
    <row r="71" spans="1:17" x14ac:dyDescent="0.3">
      <c r="A71">
        <f t="shared" si="17"/>
        <v>69</v>
      </c>
      <c r="B71" t="str">
        <f t="shared" si="13"/>
        <v>NGE?69</v>
      </c>
      <c r="C71" t="str">
        <f>RTD("cqg.rtd", ,"ContractData",B71, "Symbol",, "T")</f>
        <v>NGEF32</v>
      </c>
      <c r="D71" t="str">
        <f t="shared" si="14"/>
        <v>32</v>
      </c>
      <c r="E71" t="str">
        <f>RTD("cqg.rtd", ,"ContractData",B71, "ContractMonth",, "T")</f>
        <v>JAN</v>
      </c>
      <c r="F71" s="12" t="str">
        <f>RTD("cqg.rtd", ,"ContractData",C71, "LastTrade",, "T")</f>
        <v/>
      </c>
      <c r="G71" s="12" t="str">
        <f>RTD("cqg.rtd", ,"ContractData",C71, "NetLastTrade",, "T")</f>
        <v/>
      </c>
      <c r="H71" s="12">
        <f>RTD("cqg.rtd", ,"ContractData",C71, "Bid",, "T")</f>
        <v>3.5540000000000003</v>
      </c>
      <c r="I71" s="12" t="str">
        <f>RTD("cqg.rtd", ,"ContractData",C71, "Ask",, "T")</f>
        <v/>
      </c>
      <c r="J71" s="12" t="str">
        <f>IF(RTD("cqg.rtd", ,"ContractData",C71, "T_Settlement",, "T")="",RTD("cqg.rtd", ,"ContractData",C71, "LastTrade",, "T"),RTD("cqg.rtd", ,"ContractData",C71, "T_Settlement",, "T"))</f>
        <v/>
      </c>
      <c r="K71" s="12">
        <f>RTD("cqg.rtd", ,"ContractData",C71, "Y_Settlement",, "T")</f>
        <v>4.617</v>
      </c>
      <c r="L71" s="12" t="str">
        <f t="shared" si="15"/>
        <v/>
      </c>
      <c r="N71" s="1" t="str">
        <f t="shared" si="11"/>
        <v>32</v>
      </c>
      <c r="O71" s="1" t="str">
        <f t="shared" si="12"/>
        <v>NGEF32</v>
      </c>
      <c r="P71" s="12" t="str">
        <f t="shared" si="16"/>
        <v/>
      </c>
      <c r="Q71" s="3"/>
    </row>
    <row r="72" spans="1:17" x14ac:dyDescent="0.3">
      <c r="A72">
        <f t="shared" si="17"/>
        <v>70</v>
      </c>
      <c r="B72" t="str">
        <f t="shared" si="13"/>
        <v>NGE?70</v>
      </c>
      <c r="C72" t="str">
        <f>RTD("cqg.rtd", ,"ContractData",B72, "Symbol",, "T")</f>
        <v>NGEG32</v>
      </c>
      <c r="D72" t="str">
        <f t="shared" si="14"/>
        <v>32</v>
      </c>
      <c r="E72" t="str">
        <f>RTD("cqg.rtd", ,"ContractData",B72, "ContractMonth",, "T")</f>
        <v>FEB</v>
      </c>
      <c r="F72" s="12" t="str">
        <f>RTD("cqg.rtd", ,"ContractData",C72, "LastTrade",, "T")</f>
        <v/>
      </c>
      <c r="G72" s="12" t="str">
        <f>RTD("cqg.rtd", ,"ContractData",C72, "NetLastTrade",, "T")</f>
        <v/>
      </c>
      <c r="H72" s="12">
        <f>RTD("cqg.rtd", ,"ContractData",C72, "Bid",, "T")</f>
        <v>3.5540000000000003</v>
      </c>
      <c r="I72" s="12" t="str">
        <f>RTD("cqg.rtd", ,"ContractData",C72, "Ask",, "T")</f>
        <v/>
      </c>
      <c r="J72" s="12" t="str">
        <f>IF(RTD("cqg.rtd", ,"ContractData",C72, "T_Settlement",, "T")="",RTD("cqg.rtd", ,"ContractData",C72, "LastTrade",, "T"),RTD("cqg.rtd", ,"ContractData",C72, "T_Settlement",, "T"))</f>
        <v/>
      </c>
      <c r="K72" s="12">
        <f>RTD("cqg.rtd", ,"ContractData",C72, "Y_Settlement",, "T")</f>
        <v>4.1589999999999998</v>
      </c>
      <c r="L72" s="12" t="str">
        <f t="shared" si="15"/>
        <v/>
      </c>
      <c r="N72" s="1" t="str">
        <f t="shared" si="11"/>
        <v>32</v>
      </c>
      <c r="O72" s="1" t="str">
        <f t="shared" si="12"/>
        <v>NGEG32</v>
      </c>
      <c r="P72" s="12" t="str">
        <f t="shared" si="16"/>
        <v/>
      </c>
      <c r="Q72" s="3"/>
    </row>
    <row r="73" spans="1:17" x14ac:dyDescent="0.3">
      <c r="A73">
        <f t="shared" si="17"/>
        <v>71</v>
      </c>
      <c r="B73" t="str">
        <f t="shared" si="13"/>
        <v>NGE?71</v>
      </c>
      <c r="C73" t="str">
        <f>RTD("cqg.rtd", ,"ContractData",B73, "Symbol",, "T")</f>
        <v>NGEH32</v>
      </c>
      <c r="D73" t="str">
        <f t="shared" si="14"/>
        <v>32</v>
      </c>
      <c r="E73" t="str">
        <f>RTD("cqg.rtd", ,"ContractData",B73, "ContractMonth",, "T")</f>
        <v>MAR</v>
      </c>
      <c r="F73" s="12" t="str">
        <f>RTD("cqg.rtd", ,"ContractData",C73, "LastTrade",, "T")</f>
        <v/>
      </c>
      <c r="G73" s="12" t="str">
        <f>RTD("cqg.rtd", ,"ContractData",C73, "NetLastTrade",, "T")</f>
        <v/>
      </c>
      <c r="H73" s="12" t="str">
        <f>RTD("cqg.rtd", ,"ContractData",C73, "Bid",, "T")</f>
        <v/>
      </c>
      <c r="I73" s="12" t="str">
        <f>RTD("cqg.rtd", ,"ContractData",C73, "Ask",, "T")</f>
        <v/>
      </c>
      <c r="J73" s="12" t="str">
        <f>IF(RTD("cqg.rtd", ,"ContractData",C73, "T_Settlement",, "T")="",RTD("cqg.rtd", ,"ContractData",C73, "LastTrade",, "T"),RTD("cqg.rtd", ,"ContractData",C73, "T_Settlement",, "T"))</f>
        <v/>
      </c>
      <c r="K73" s="12">
        <f>RTD("cqg.rtd", ,"ContractData",C73, "Y_Settlement",, "T")</f>
        <v>3.4769999999999999</v>
      </c>
      <c r="L73" s="12" t="str">
        <f t="shared" si="15"/>
        <v/>
      </c>
      <c r="N73" s="1" t="str">
        <f t="shared" si="11"/>
        <v>32</v>
      </c>
      <c r="O73" s="1" t="str">
        <f t="shared" si="12"/>
        <v>NGEH32</v>
      </c>
      <c r="P73" s="12" t="str">
        <f t="shared" si="16"/>
        <v/>
      </c>
      <c r="Q73" s="3"/>
    </row>
    <row r="74" spans="1:17" x14ac:dyDescent="0.3">
      <c r="A74">
        <f t="shared" si="17"/>
        <v>72</v>
      </c>
      <c r="B74" t="str">
        <f t="shared" si="13"/>
        <v>NGE?72</v>
      </c>
      <c r="C74" t="str">
        <f>RTD("cqg.rtd", ,"ContractData",B74, "Symbol",, "T")</f>
        <v>NGEJ32</v>
      </c>
      <c r="D74" t="str">
        <f t="shared" si="14"/>
        <v>32</v>
      </c>
      <c r="E74" t="str">
        <f>RTD("cqg.rtd", ,"ContractData",B74, "ContractMonth",, "T")</f>
        <v>APR</v>
      </c>
      <c r="F74" s="12" t="str">
        <f>RTD("cqg.rtd", ,"ContractData",C74, "LastTrade",, "T")</f>
        <v/>
      </c>
      <c r="G74" s="12" t="str">
        <f>RTD("cqg.rtd", ,"ContractData",C74, "NetLastTrade",, "T")</f>
        <v/>
      </c>
      <c r="H74" s="12" t="str">
        <f>RTD("cqg.rtd", ,"ContractData",C74, "Bid",, "T")</f>
        <v/>
      </c>
      <c r="I74" s="12" t="str">
        <f>RTD("cqg.rtd", ,"ContractData",C74, "Ask",, "T")</f>
        <v/>
      </c>
      <c r="J74" s="12" t="str">
        <f>IF(RTD("cqg.rtd", ,"ContractData",C74, "T_Settlement",, "T")="",RTD("cqg.rtd", ,"ContractData",C74, "LastTrade",, "T"),RTD("cqg.rtd", ,"ContractData",C74, "T_Settlement",, "T"))</f>
        <v/>
      </c>
      <c r="K74" s="12">
        <f>RTD("cqg.rtd", ,"ContractData",C74, "Y_Settlement",, "T")</f>
        <v>3.012</v>
      </c>
      <c r="L74" s="12" t="str">
        <f t="shared" si="15"/>
        <v/>
      </c>
      <c r="N74" s="1" t="str">
        <f t="shared" si="11"/>
        <v>32</v>
      </c>
      <c r="O74" s="1" t="str">
        <f t="shared" si="12"/>
        <v>NGEJ32</v>
      </c>
      <c r="P74" s="12" t="str">
        <f t="shared" si="16"/>
        <v/>
      </c>
      <c r="Q74" s="3"/>
    </row>
    <row r="75" spans="1:17" x14ac:dyDescent="0.3">
      <c r="A75">
        <f t="shared" si="17"/>
        <v>73</v>
      </c>
      <c r="B75" t="str">
        <f t="shared" si="13"/>
        <v>NGE?73</v>
      </c>
      <c r="C75" t="str">
        <f>RTD("cqg.rtd", ,"ContractData",B75, "Symbol",, "T")</f>
        <v>NGEK32</v>
      </c>
      <c r="D75" t="str">
        <f t="shared" si="14"/>
        <v>32</v>
      </c>
      <c r="E75" t="str">
        <f>RTD("cqg.rtd", ,"ContractData",B75, "ContractMonth",, "T")</f>
        <v>MAY</v>
      </c>
      <c r="F75" s="12" t="str">
        <f>RTD("cqg.rtd", ,"ContractData",C75, "LastTrade",, "T")</f>
        <v/>
      </c>
      <c r="G75" s="12" t="str">
        <f>RTD("cqg.rtd", ,"ContractData",C75, "NetLastTrade",, "T")</f>
        <v/>
      </c>
      <c r="H75" s="12">
        <f>RTD("cqg.rtd", ,"ContractData",C75, "Bid",, "T")</f>
        <v>2.7</v>
      </c>
      <c r="I75" s="12" t="str">
        <f>RTD("cqg.rtd", ,"ContractData",C75, "Ask",, "T")</f>
        <v/>
      </c>
      <c r="J75" s="12" t="str">
        <f>IF(RTD("cqg.rtd", ,"ContractData",C75, "T_Settlement",, "T")="",RTD("cqg.rtd", ,"ContractData",C75, "LastTrade",, "T"),RTD("cqg.rtd", ,"ContractData",C75, "T_Settlement",, "T"))</f>
        <v/>
      </c>
      <c r="K75" s="12">
        <f>RTD("cqg.rtd", ,"ContractData",C75, "Y_Settlement",, "T")</f>
        <v>2.9969999999999999</v>
      </c>
      <c r="L75" s="12" t="str">
        <f t="shared" si="15"/>
        <v/>
      </c>
      <c r="N75" s="1" t="str">
        <f t="shared" si="11"/>
        <v>32</v>
      </c>
      <c r="O75" s="1" t="str">
        <f t="shared" si="12"/>
        <v>NGEK32</v>
      </c>
      <c r="P75" s="12" t="str">
        <f t="shared" si="16"/>
        <v/>
      </c>
      <c r="Q75" s="3"/>
    </row>
    <row r="76" spans="1:17" x14ac:dyDescent="0.3">
      <c r="A76">
        <f t="shared" si="17"/>
        <v>74</v>
      </c>
      <c r="B76" t="str">
        <f t="shared" si="13"/>
        <v>NGE?74</v>
      </c>
      <c r="C76" t="str">
        <f>RTD("cqg.rtd", ,"ContractData",B76, "Symbol",, "T")</f>
        <v>NGEM32</v>
      </c>
      <c r="D76" t="str">
        <f t="shared" si="14"/>
        <v>32</v>
      </c>
      <c r="E76" t="str">
        <f>RTD("cqg.rtd", ,"ContractData",B76, "ContractMonth",, "T")</f>
        <v>JUN</v>
      </c>
      <c r="F76" s="12" t="str">
        <f>RTD("cqg.rtd", ,"ContractData",C76, "LastTrade",, "T")</f>
        <v/>
      </c>
      <c r="G76" s="12" t="str">
        <f>RTD("cqg.rtd", ,"ContractData",C76, "NetLastTrade",, "T")</f>
        <v/>
      </c>
      <c r="H76" s="12" t="str">
        <f>RTD("cqg.rtd", ,"ContractData",C76, "Bid",, "T")</f>
        <v/>
      </c>
      <c r="I76" s="12" t="str">
        <f>RTD("cqg.rtd", ,"ContractData",C76, "Ask",, "T")</f>
        <v/>
      </c>
      <c r="J76" s="12" t="str">
        <f>IF(RTD("cqg.rtd", ,"ContractData",C76, "T_Settlement",, "T")="",RTD("cqg.rtd", ,"ContractData",C76, "LastTrade",, "T"),RTD("cqg.rtd", ,"ContractData",C76, "T_Settlement",, "T"))</f>
        <v/>
      </c>
      <c r="K76" s="12">
        <f>RTD("cqg.rtd", ,"ContractData",C76, "Y_Settlement",, "T")</f>
        <v>3.1350000000000002</v>
      </c>
      <c r="L76" s="12" t="str">
        <f t="shared" si="15"/>
        <v/>
      </c>
      <c r="N76" s="1" t="str">
        <f t="shared" si="11"/>
        <v>32</v>
      </c>
      <c r="O76" s="1" t="str">
        <f t="shared" si="12"/>
        <v>NGEM32</v>
      </c>
      <c r="P76" s="12" t="str">
        <f t="shared" si="16"/>
        <v/>
      </c>
      <c r="Q76" s="3"/>
    </row>
    <row r="77" spans="1:17" x14ac:dyDescent="0.3">
      <c r="A77">
        <f t="shared" si="17"/>
        <v>75</v>
      </c>
      <c r="B77" t="str">
        <f t="shared" si="13"/>
        <v>NGE?75</v>
      </c>
      <c r="C77" t="str">
        <f>RTD("cqg.rtd", ,"ContractData",B77, "Symbol",, "T")</f>
        <v>NGEN32</v>
      </c>
      <c r="D77" t="str">
        <f t="shared" si="14"/>
        <v>32</v>
      </c>
      <c r="E77" t="str">
        <f>RTD("cqg.rtd", ,"ContractData",B77, "ContractMonth",, "T")</f>
        <v>JUL</v>
      </c>
      <c r="F77" s="12" t="str">
        <f>RTD("cqg.rtd", ,"ContractData",C77, "LastTrade",, "T")</f>
        <v/>
      </c>
      <c r="G77" s="12" t="str">
        <f>RTD("cqg.rtd", ,"ContractData",C77, "NetLastTrade",, "T")</f>
        <v/>
      </c>
      <c r="H77" s="12">
        <f>RTD("cqg.rtd", ,"ContractData",C77, "Bid",, "T")</f>
        <v>2.9260000000000002</v>
      </c>
      <c r="I77" s="12" t="str">
        <f>RTD("cqg.rtd", ,"ContractData",C77, "Ask",, "T")</f>
        <v/>
      </c>
      <c r="J77" s="12" t="str">
        <f>IF(RTD("cqg.rtd", ,"ContractData",C77, "T_Settlement",, "T")="",RTD("cqg.rtd", ,"ContractData",C77, "LastTrade",, "T"),RTD("cqg.rtd", ,"ContractData",C77, "T_Settlement",, "T"))</f>
        <v/>
      </c>
      <c r="K77" s="12">
        <f>RTD("cqg.rtd", ,"ContractData",C77, "Y_Settlement",, "T")</f>
        <v>3.2890000000000001</v>
      </c>
      <c r="L77" s="12" t="str">
        <f t="shared" si="15"/>
        <v/>
      </c>
      <c r="N77" s="1" t="str">
        <f t="shared" si="11"/>
        <v>32</v>
      </c>
      <c r="O77" s="1" t="str">
        <f t="shared" si="12"/>
        <v>NGEN32</v>
      </c>
      <c r="P77" s="12" t="str">
        <f t="shared" si="16"/>
        <v/>
      </c>
      <c r="Q77" s="3"/>
    </row>
    <row r="78" spans="1:17" x14ac:dyDescent="0.3">
      <c r="A78">
        <f t="shared" si="17"/>
        <v>76</v>
      </c>
      <c r="B78" t="str">
        <f t="shared" si="13"/>
        <v>NGE?76</v>
      </c>
      <c r="C78" t="str">
        <f>RTD("cqg.rtd", ,"ContractData",B78, "Symbol",, "T")</f>
        <v>NGEQ32</v>
      </c>
      <c r="D78" t="str">
        <f t="shared" si="14"/>
        <v>32</v>
      </c>
      <c r="E78" t="str">
        <f>RTD("cqg.rtd", ,"ContractData",B78, "ContractMonth",, "T")</f>
        <v>AUG</v>
      </c>
      <c r="F78" s="12" t="str">
        <f>RTD("cqg.rtd", ,"ContractData",C78, "LastTrade",, "T")</f>
        <v/>
      </c>
      <c r="G78" s="12" t="str">
        <f>RTD("cqg.rtd", ,"ContractData",C78, "NetLastTrade",, "T")</f>
        <v/>
      </c>
      <c r="H78" s="12">
        <f>RTD("cqg.rtd", ,"ContractData",C78, "Bid",, "T")</f>
        <v>2.9260000000000002</v>
      </c>
      <c r="I78" s="12" t="str">
        <f>RTD("cqg.rtd", ,"ContractData",C78, "Ask",, "T")</f>
        <v/>
      </c>
      <c r="J78" s="12" t="str">
        <f>IF(RTD("cqg.rtd", ,"ContractData",C78, "T_Settlement",, "T")="",RTD("cqg.rtd", ,"ContractData",C78, "LastTrade",, "T"),RTD("cqg.rtd", ,"ContractData",C78, "T_Settlement",, "T"))</f>
        <v/>
      </c>
      <c r="K78" s="12">
        <f>RTD("cqg.rtd", ,"ContractData",C78, "Y_Settlement",, "T")</f>
        <v>3.3380000000000001</v>
      </c>
      <c r="L78" s="12" t="str">
        <f t="shared" si="15"/>
        <v/>
      </c>
      <c r="N78" s="1" t="str">
        <f t="shared" si="11"/>
        <v>32</v>
      </c>
      <c r="O78" s="1" t="str">
        <f t="shared" si="12"/>
        <v>NGEQ32</v>
      </c>
      <c r="P78" s="12" t="str">
        <f t="shared" si="16"/>
        <v/>
      </c>
      <c r="Q78" s="3"/>
    </row>
    <row r="79" spans="1:17" x14ac:dyDescent="0.3">
      <c r="A79">
        <f t="shared" si="17"/>
        <v>77</v>
      </c>
      <c r="B79" t="str">
        <f t="shared" si="13"/>
        <v>NGE?77</v>
      </c>
      <c r="C79" t="str">
        <f>RTD("cqg.rtd", ,"ContractData",B79, "Symbol",, "T")</f>
        <v>NGEU32</v>
      </c>
      <c r="D79" t="str">
        <f t="shared" si="14"/>
        <v>32</v>
      </c>
      <c r="E79" t="str">
        <f>RTD("cqg.rtd", ,"ContractData",B79, "ContractMonth",, "T")</f>
        <v>SEP</v>
      </c>
      <c r="F79" s="12" t="str">
        <f>RTD("cqg.rtd", ,"ContractData",C79, "LastTrade",, "T")</f>
        <v/>
      </c>
      <c r="G79" s="12" t="str">
        <f>RTD("cqg.rtd", ,"ContractData",C79, "NetLastTrade",, "T")</f>
        <v/>
      </c>
      <c r="H79" s="12">
        <f>RTD("cqg.rtd", ,"ContractData",C79, "Bid",, "T")</f>
        <v>2.9260000000000002</v>
      </c>
      <c r="I79" s="12" t="str">
        <f>RTD("cqg.rtd", ,"ContractData",C79, "Ask",, "T")</f>
        <v/>
      </c>
      <c r="J79" s="12" t="str">
        <f>IF(RTD("cqg.rtd", ,"ContractData",C79, "T_Settlement",, "T")="",RTD("cqg.rtd", ,"ContractData",C79, "LastTrade",, "T"),RTD("cqg.rtd", ,"ContractData",C79, "T_Settlement",, "T"))</f>
        <v/>
      </c>
      <c r="K79" s="12">
        <f>RTD("cqg.rtd", ,"ContractData",C79, "Y_Settlement",, "T")</f>
        <v>3.3180000000000001</v>
      </c>
      <c r="L79" s="12" t="str">
        <f t="shared" si="15"/>
        <v/>
      </c>
      <c r="N79" s="1" t="str">
        <f t="shared" si="11"/>
        <v>32</v>
      </c>
      <c r="O79" s="1" t="str">
        <f t="shared" si="12"/>
        <v>NGEU32</v>
      </c>
      <c r="P79" s="12" t="str">
        <f t="shared" si="16"/>
        <v/>
      </c>
      <c r="Q79" s="3"/>
    </row>
    <row r="80" spans="1:17" x14ac:dyDescent="0.3">
      <c r="A80">
        <f t="shared" si="17"/>
        <v>78</v>
      </c>
      <c r="B80" t="str">
        <f t="shared" si="13"/>
        <v>NGE?78</v>
      </c>
      <c r="C80" t="str">
        <f>RTD("cqg.rtd", ,"ContractData",B80, "Symbol",, "T")</f>
        <v>NGEV32</v>
      </c>
      <c r="D80" t="str">
        <f t="shared" si="14"/>
        <v>32</v>
      </c>
      <c r="E80" t="str">
        <f>RTD("cqg.rtd", ,"ContractData",B80, "ContractMonth",, "T")</f>
        <v>OCT</v>
      </c>
      <c r="F80" s="12" t="str">
        <f>RTD("cqg.rtd", ,"ContractData",C80, "LastTrade",, "T")</f>
        <v/>
      </c>
      <c r="G80" s="12" t="str">
        <f>RTD("cqg.rtd", ,"ContractData",C80, "NetLastTrade",, "T")</f>
        <v/>
      </c>
      <c r="H80" s="12" t="str">
        <f>RTD("cqg.rtd", ,"ContractData",C80, "Bid",, "T")</f>
        <v/>
      </c>
      <c r="I80" s="12" t="str">
        <f>RTD("cqg.rtd", ,"ContractData",C80, "Ask",, "T")</f>
        <v/>
      </c>
      <c r="J80" s="12" t="str">
        <f>IF(RTD("cqg.rtd", ,"ContractData",C80, "T_Settlement",, "T")="",RTD("cqg.rtd", ,"ContractData",C80, "LastTrade",, "T"),RTD("cqg.rtd", ,"ContractData",C80, "T_Settlement",, "T"))</f>
        <v/>
      </c>
      <c r="K80" s="12">
        <f>RTD("cqg.rtd", ,"ContractData",C80, "Y_Settlement",, "T")</f>
        <v>3.3810000000000002</v>
      </c>
      <c r="L80" s="12" t="str">
        <f t="shared" si="15"/>
        <v/>
      </c>
      <c r="N80" s="1" t="str">
        <f t="shared" si="11"/>
        <v>32</v>
      </c>
      <c r="O80" s="1" t="str">
        <f t="shared" si="12"/>
        <v>NGEV32</v>
      </c>
      <c r="P80" s="12" t="str">
        <f t="shared" si="16"/>
        <v/>
      </c>
      <c r="Q80" s="3"/>
    </row>
    <row r="81" spans="1:17" x14ac:dyDescent="0.3">
      <c r="A81">
        <f t="shared" si="17"/>
        <v>79</v>
      </c>
      <c r="B81" t="str">
        <f t="shared" si="13"/>
        <v>NGE?79</v>
      </c>
      <c r="C81" t="str">
        <f>RTD("cqg.rtd", ,"ContractData",B81, "Symbol",, "T")</f>
        <v>NGEX32</v>
      </c>
      <c r="D81" t="str">
        <f t="shared" si="14"/>
        <v>32</v>
      </c>
      <c r="E81" t="str">
        <f>RTD("cqg.rtd", ,"ContractData",B81, "ContractMonth",, "T")</f>
        <v>NOV</v>
      </c>
      <c r="F81" s="12" t="str">
        <f>RTD("cqg.rtd", ,"ContractData",C81, "LastTrade",, "T")</f>
        <v/>
      </c>
      <c r="G81" s="12" t="str">
        <f>RTD("cqg.rtd", ,"ContractData",C81, "NetLastTrade",, "T")</f>
        <v/>
      </c>
      <c r="H81" s="12" t="str">
        <f>RTD("cqg.rtd", ,"ContractData",C81, "Bid",, "T")</f>
        <v/>
      </c>
      <c r="I81" s="12" t="str">
        <f>RTD("cqg.rtd", ,"ContractData",C81, "Ask",, "T")</f>
        <v/>
      </c>
      <c r="J81" s="12" t="str">
        <f>IF(RTD("cqg.rtd", ,"ContractData",C81, "T_Settlement",, "T")="",RTD("cqg.rtd", ,"ContractData",C81, "LastTrade",, "T"),RTD("cqg.rtd", ,"ContractData",C81, "T_Settlement",, "T"))</f>
        <v/>
      </c>
      <c r="K81" s="12">
        <f>RTD("cqg.rtd", ,"ContractData",C81, "Y_Settlement",, "T")</f>
        <v>3.581</v>
      </c>
      <c r="L81" s="12" t="str">
        <f t="shared" si="15"/>
        <v/>
      </c>
      <c r="N81" s="1" t="str">
        <f t="shared" si="11"/>
        <v>32</v>
      </c>
      <c r="O81" s="1" t="str">
        <f t="shared" si="12"/>
        <v>NGEX32</v>
      </c>
      <c r="P81" s="12" t="str">
        <f t="shared" si="16"/>
        <v/>
      </c>
      <c r="Q81" s="3"/>
    </row>
    <row r="82" spans="1:17" x14ac:dyDescent="0.3">
      <c r="A82">
        <f t="shared" si="17"/>
        <v>80</v>
      </c>
      <c r="B82" t="str">
        <f t="shared" si="13"/>
        <v>NGE?80</v>
      </c>
      <c r="C82" t="str">
        <f>RTD("cqg.rtd", ,"ContractData",B82, "Symbol",, "T")</f>
        <v>NGEZ32</v>
      </c>
      <c r="D82" t="str">
        <f t="shared" si="14"/>
        <v>32</v>
      </c>
      <c r="E82" t="str">
        <f>RTD("cqg.rtd", ,"ContractData",B82, "ContractMonth",, "T")</f>
        <v>DEC</v>
      </c>
      <c r="F82" s="12" t="str">
        <f>RTD("cqg.rtd", ,"ContractData",C82, "LastTrade",, "T")</f>
        <v/>
      </c>
      <c r="G82" s="12" t="str">
        <f>RTD("cqg.rtd", ,"ContractData",C82, "NetLastTrade",, "T")</f>
        <v/>
      </c>
      <c r="H82" s="12" t="str">
        <f>RTD("cqg.rtd", ,"ContractData",C82, "Bid",, "T")</f>
        <v/>
      </c>
      <c r="I82" s="12" t="str">
        <f>RTD("cqg.rtd", ,"ContractData",C82, "Ask",, "T")</f>
        <v/>
      </c>
      <c r="J82" s="12" t="str">
        <f>IF(RTD("cqg.rtd", ,"ContractData",C82, "T_Settlement",, "T")="",RTD("cqg.rtd", ,"ContractData",C82, "LastTrade",, "T"),RTD("cqg.rtd", ,"ContractData",C82, "T_Settlement",, "T"))</f>
        <v/>
      </c>
      <c r="K82" s="12">
        <f>RTD("cqg.rtd", ,"ContractData",C82, "Y_Settlement",, "T")</f>
        <v>4.0110000000000001</v>
      </c>
      <c r="L82" s="12" t="str">
        <f t="shared" si="15"/>
        <v/>
      </c>
      <c r="N82" s="1" t="str">
        <f t="shared" si="11"/>
        <v>32</v>
      </c>
      <c r="O82" s="1" t="str">
        <f t="shared" si="12"/>
        <v>NGEZ32</v>
      </c>
      <c r="P82" s="12" t="str">
        <f t="shared" si="16"/>
        <v/>
      </c>
      <c r="Q82" s="3"/>
    </row>
    <row r="83" spans="1:17" x14ac:dyDescent="0.3">
      <c r="A83">
        <f t="shared" si="17"/>
        <v>81</v>
      </c>
      <c r="B83" t="str">
        <f t="shared" si="13"/>
        <v>NGE?81</v>
      </c>
      <c r="C83" t="str">
        <f>RTD("cqg.rtd", ,"ContractData",B83, "Symbol",, "T")</f>
        <v>NGEF33</v>
      </c>
      <c r="D83" t="str">
        <f t="shared" si="14"/>
        <v>33</v>
      </c>
      <c r="E83" t="str">
        <f>RTD("cqg.rtd", ,"ContractData",B83, "ContractMonth",, "T")</f>
        <v>JAN</v>
      </c>
      <c r="F83" s="12" t="str">
        <f>RTD("cqg.rtd", ,"ContractData",C83, "LastTrade",, "T")</f>
        <v/>
      </c>
      <c r="G83" s="12" t="str">
        <f>RTD("cqg.rtd", ,"ContractData",C83, "NetLastTrade",, "T")</f>
        <v/>
      </c>
      <c r="H83" s="12" t="str">
        <f>RTD("cqg.rtd", ,"ContractData",C83, "Bid",, "T")</f>
        <v/>
      </c>
      <c r="I83" s="12" t="str">
        <f>RTD("cqg.rtd", ,"ContractData",C83, "Ask",, "T")</f>
        <v/>
      </c>
      <c r="J83" s="12" t="str">
        <f>IF(RTD("cqg.rtd", ,"ContractData",C83, "T_Settlement",, "T")="",RTD("cqg.rtd", ,"ContractData",C83, "LastTrade",, "T"),RTD("cqg.rtd", ,"ContractData",C83, "T_Settlement",, "T"))</f>
        <v/>
      </c>
      <c r="K83" s="12">
        <f>RTD("cqg.rtd", ,"ContractData",C83, "Y_Settlement",, "T")</f>
        <v>4.3109999999999999</v>
      </c>
      <c r="L83" s="12" t="str">
        <f t="shared" si="15"/>
        <v/>
      </c>
      <c r="N83" s="1" t="str">
        <f t="shared" si="11"/>
        <v>33</v>
      </c>
      <c r="O83" s="1" t="str">
        <f t="shared" si="12"/>
        <v>NGEF33</v>
      </c>
      <c r="P83" s="12" t="str">
        <f t="shared" si="16"/>
        <v/>
      </c>
      <c r="Q83" s="3"/>
    </row>
    <row r="84" spans="1:17" x14ac:dyDescent="0.3">
      <c r="A84">
        <f t="shared" si="17"/>
        <v>82</v>
      </c>
      <c r="B84" t="str">
        <f t="shared" si="13"/>
        <v>NGE?82</v>
      </c>
      <c r="C84" t="str">
        <f>RTD("cqg.rtd", ,"ContractData",B84, "Symbol",, "T")</f>
        <v>NGEG33</v>
      </c>
      <c r="D84" t="str">
        <f t="shared" si="14"/>
        <v>33</v>
      </c>
      <c r="E84" t="str">
        <f>RTD("cqg.rtd", ,"ContractData",B84, "ContractMonth",, "T")</f>
        <v>FEB</v>
      </c>
      <c r="F84" s="12" t="str">
        <f>RTD("cqg.rtd", ,"ContractData",C84, "LastTrade",, "T")</f>
        <v/>
      </c>
      <c r="G84" s="12" t="str">
        <f>RTD("cqg.rtd", ,"ContractData",C84, "NetLastTrade",, "T")</f>
        <v/>
      </c>
      <c r="H84" s="12" t="str">
        <f>RTD("cqg.rtd", ,"ContractData",C84, "Bid",, "T")</f>
        <v/>
      </c>
      <c r="I84" s="12" t="str">
        <f>RTD("cqg.rtd", ,"ContractData",C84, "Ask",, "T")</f>
        <v/>
      </c>
      <c r="J84" s="12" t="str">
        <f>IF(RTD("cqg.rtd", ,"ContractData",C84, "T_Settlement",, "T")="",RTD("cqg.rtd", ,"ContractData",C84, "LastTrade",, "T"),RTD("cqg.rtd", ,"ContractData",C84, "T_Settlement",, "T"))</f>
        <v/>
      </c>
      <c r="K84" s="12">
        <f>RTD("cqg.rtd", ,"ContractData",C84, "Y_Settlement",, "T")</f>
        <v>3.9610000000000003</v>
      </c>
      <c r="L84" s="12" t="str">
        <f t="shared" si="15"/>
        <v/>
      </c>
      <c r="N84" s="1" t="str">
        <f t="shared" si="11"/>
        <v>33</v>
      </c>
      <c r="O84" s="1" t="str">
        <f t="shared" si="12"/>
        <v>NGEG33</v>
      </c>
      <c r="P84" s="12" t="str">
        <f t="shared" si="16"/>
        <v/>
      </c>
      <c r="Q84" s="3"/>
    </row>
    <row r="85" spans="1:17" x14ac:dyDescent="0.3">
      <c r="A85">
        <f t="shared" si="17"/>
        <v>83</v>
      </c>
      <c r="B85" t="str">
        <f t="shared" si="13"/>
        <v>NGE?83</v>
      </c>
      <c r="C85" t="str">
        <f>RTD("cqg.rtd", ,"ContractData",B85, "Symbol",, "T")</f>
        <v>NGEH33</v>
      </c>
      <c r="D85" t="str">
        <f t="shared" si="14"/>
        <v>33</v>
      </c>
      <c r="E85" t="str">
        <f>RTD("cqg.rtd", ,"ContractData",B85, "ContractMonth",, "T")</f>
        <v>MAR</v>
      </c>
      <c r="F85" s="12" t="str">
        <f>RTD("cqg.rtd", ,"ContractData",C85, "LastTrade",, "T")</f>
        <v/>
      </c>
      <c r="G85" s="12" t="str">
        <f>RTD("cqg.rtd", ,"ContractData",C85, "NetLastTrade",, "T")</f>
        <v/>
      </c>
      <c r="H85" s="12" t="str">
        <f>RTD("cqg.rtd", ,"ContractData",C85, "Bid",, "T")</f>
        <v/>
      </c>
      <c r="I85" s="12" t="str">
        <f>RTD("cqg.rtd", ,"ContractData",C85, "Ask",, "T")</f>
        <v/>
      </c>
      <c r="J85" s="12" t="str">
        <f>IF(RTD("cqg.rtd", ,"ContractData",C85, "T_Settlement",, "T")="",RTD("cqg.rtd", ,"ContractData",C85, "LastTrade",, "T"),RTD("cqg.rtd", ,"ContractData",C85, "T_Settlement",, "T"))</f>
        <v/>
      </c>
      <c r="K85" s="12">
        <f>RTD("cqg.rtd", ,"ContractData",C85, "Y_Settlement",, "T")</f>
        <v>3.3340000000000001</v>
      </c>
      <c r="L85" s="12" t="str">
        <f t="shared" si="15"/>
        <v/>
      </c>
      <c r="N85" s="1" t="str">
        <f t="shared" si="11"/>
        <v>33</v>
      </c>
      <c r="O85" s="1" t="str">
        <f t="shared" si="12"/>
        <v>NGEH33</v>
      </c>
      <c r="P85" s="12" t="str">
        <f t="shared" si="16"/>
        <v/>
      </c>
      <c r="Q85" s="3"/>
    </row>
    <row r="86" spans="1:17" x14ac:dyDescent="0.3">
      <c r="A86">
        <f t="shared" si="17"/>
        <v>84</v>
      </c>
      <c r="B86" t="str">
        <f t="shared" si="13"/>
        <v>NGE?84</v>
      </c>
      <c r="C86" t="str">
        <f>RTD("cqg.rtd", ,"ContractData",B86, "Symbol",, "T")</f>
        <v>NGEJ33</v>
      </c>
      <c r="D86" t="str">
        <f t="shared" si="14"/>
        <v>33</v>
      </c>
      <c r="E86" t="str">
        <f>RTD("cqg.rtd", ,"ContractData",B86, "ContractMonth",, "T")</f>
        <v>APR</v>
      </c>
      <c r="F86" s="12" t="str">
        <f>RTD("cqg.rtd", ,"ContractData",C86, "LastTrade",, "T")</f>
        <v/>
      </c>
      <c r="G86" s="12" t="str">
        <f>RTD("cqg.rtd", ,"ContractData",C86, "NetLastTrade",, "T")</f>
        <v/>
      </c>
      <c r="H86" s="12">
        <f>RTD("cqg.rtd", ,"ContractData",C86, "Bid",, "T")</f>
        <v>2.8000000000000003</v>
      </c>
      <c r="I86" s="12" t="str">
        <f>RTD("cqg.rtd", ,"ContractData",C86, "Ask",, "T")</f>
        <v/>
      </c>
      <c r="J86" s="12" t="str">
        <f>IF(RTD("cqg.rtd", ,"ContractData",C86, "T_Settlement",, "T")="",RTD("cqg.rtd", ,"ContractData",C86, "LastTrade",, "T"),RTD("cqg.rtd", ,"ContractData",C86, "T_Settlement",, "T"))</f>
        <v/>
      </c>
      <c r="K86" s="12">
        <f>RTD("cqg.rtd", ,"ContractData",C86, "Y_Settlement",, "T")</f>
        <v>2.9090000000000003</v>
      </c>
      <c r="L86" s="12" t="str">
        <f t="shared" si="15"/>
        <v/>
      </c>
      <c r="N86" s="1" t="str">
        <f t="shared" si="11"/>
        <v>33</v>
      </c>
      <c r="O86" s="1" t="str">
        <f t="shared" si="12"/>
        <v>NGEJ33</v>
      </c>
      <c r="P86" s="12" t="str">
        <f t="shared" si="16"/>
        <v/>
      </c>
      <c r="Q86" s="3"/>
    </row>
    <row r="87" spans="1:17" x14ac:dyDescent="0.3">
      <c r="A87">
        <f t="shared" si="17"/>
        <v>85</v>
      </c>
      <c r="B87" t="str">
        <f t="shared" si="13"/>
        <v>NGE?85</v>
      </c>
      <c r="C87" t="str">
        <f>RTD("cqg.rtd", ,"ContractData",B87, "Symbol",, "T")</f>
        <v>NGEK33</v>
      </c>
      <c r="D87" t="str">
        <f t="shared" si="14"/>
        <v>33</v>
      </c>
      <c r="E87" t="str">
        <f>RTD("cqg.rtd", ,"ContractData",B87, "ContractMonth",, "T")</f>
        <v>MAY</v>
      </c>
      <c r="F87" s="12" t="str">
        <f>RTD("cqg.rtd", ,"ContractData",C87, "LastTrade",, "T")</f>
        <v/>
      </c>
      <c r="G87" s="12" t="str">
        <f>RTD("cqg.rtd", ,"ContractData",C87, "NetLastTrade",, "T")</f>
        <v/>
      </c>
      <c r="H87" s="12" t="str">
        <f>RTD("cqg.rtd", ,"ContractData",C87, "Bid",, "T")</f>
        <v/>
      </c>
      <c r="I87" s="12" t="str">
        <f>RTD("cqg.rtd", ,"ContractData",C87, "Ask",, "T")</f>
        <v/>
      </c>
      <c r="J87" s="12" t="str">
        <f>IF(RTD("cqg.rtd", ,"ContractData",C87, "T_Settlement",, "T")="",RTD("cqg.rtd", ,"ContractData",C87, "LastTrade",, "T"),RTD("cqg.rtd", ,"ContractData",C87, "T_Settlement",, "T"))</f>
        <v/>
      </c>
      <c r="K87" s="12">
        <f>RTD("cqg.rtd", ,"ContractData",C87, "Y_Settlement",, "T")</f>
        <v>2.9090000000000003</v>
      </c>
      <c r="L87" s="12" t="str">
        <f t="shared" si="15"/>
        <v/>
      </c>
      <c r="N87" s="1" t="str">
        <f t="shared" si="11"/>
        <v>33</v>
      </c>
      <c r="O87" s="1" t="str">
        <f t="shared" si="12"/>
        <v>NGEK33</v>
      </c>
      <c r="P87" s="12" t="str">
        <f t="shared" si="16"/>
        <v/>
      </c>
      <c r="Q87" s="3"/>
    </row>
    <row r="88" spans="1:17" x14ac:dyDescent="0.3">
      <c r="A88">
        <f t="shared" si="17"/>
        <v>86</v>
      </c>
      <c r="B88" t="str">
        <f t="shared" si="13"/>
        <v>NGE?86</v>
      </c>
      <c r="C88" t="str">
        <f>RTD("cqg.rtd", ,"ContractData",B88, "Symbol",, "T")</f>
        <v>NGEM33</v>
      </c>
      <c r="D88" t="str">
        <f t="shared" si="14"/>
        <v>33</v>
      </c>
      <c r="E88" t="str">
        <f>RTD("cqg.rtd", ,"ContractData",B88, "ContractMonth",, "T")</f>
        <v>JUN</v>
      </c>
      <c r="F88" s="12" t="str">
        <f>RTD("cqg.rtd", ,"ContractData",C88, "LastTrade",, "T")</f>
        <v/>
      </c>
      <c r="G88" s="12" t="str">
        <f>RTD("cqg.rtd", ,"ContractData",C88, "NetLastTrade",, "T")</f>
        <v/>
      </c>
      <c r="H88" s="12" t="str">
        <f>RTD("cqg.rtd", ,"ContractData",C88, "Bid",, "T")</f>
        <v/>
      </c>
      <c r="I88" s="12" t="str">
        <f>RTD("cqg.rtd", ,"ContractData",C88, "Ask",, "T")</f>
        <v/>
      </c>
      <c r="J88" s="12" t="str">
        <f>IF(RTD("cqg.rtd", ,"ContractData",C88, "T_Settlement",, "T")="",RTD("cqg.rtd", ,"ContractData",C88, "LastTrade",, "T"),RTD("cqg.rtd", ,"ContractData",C88, "T_Settlement",, "T"))</f>
        <v/>
      </c>
      <c r="K88" s="12">
        <f>RTD("cqg.rtd", ,"ContractData",C88, "Y_Settlement",, "T")</f>
        <v>3.0569999999999999</v>
      </c>
      <c r="L88" s="12" t="str">
        <f t="shared" si="15"/>
        <v/>
      </c>
      <c r="N88" s="1" t="str">
        <f t="shared" si="11"/>
        <v>33</v>
      </c>
      <c r="O88" s="1" t="str">
        <f t="shared" si="12"/>
        <v>NGEM33</v>
      </c>
      <c r="P88" s="12" t="str">
        <f t="shared" si="16"/>
        <v/>
      </c>
      <c r="Q88" s="3"/>
    </row>
    <row r="89" spans="1:17" x14ac:dyDescent="0.3">
      <c r="A89">
        <f t="shared" si="17"/>
        <v>87</v>
      </c>
      <c r="B89" t="str">
        <f t="shared" si="13"/>
        <v>NGE?87</v>
      </c>
      <c r="C89" t="str">
        <f>RTD("cqg.rtd", ,"ContractData",B89, "Symbol",, "T")</f>
        <v>NGEN33</v>
      </c>
      <c r="D89" t="str">
        <f t="shared" si="14"/>
        <v>33</v>
      </c>
      <c r="E89" t="str">
        <f>RTD("cqg.rtd", ,"ContractData",B89, "ContractMonth",, "T")</f>
        <v>JUL</v>
      </c>
      <c r="F89" s="12" t="str">
        <f>RTD("cqg.rtd", ,"ContractData",C89, "LastTrade",, "T")</f>
        <v/>
      </c>
      <c r="G89" s="12" t="str">
        <f>RTD("cqg.rtd", ,"ContractData",C89, "NetLastTrade",, "T")</f>
        <v/>
      </c>
      <c r="H89" s="12" t="str">
        <f>RTD("cqg.rtd", ,"ContractData",C89, "Bid",, "T")</f>
        <v/>
      </c>
      <c r="I89" s="12" t="str">
        <f>RTD("cqg.rtd", ,"ContractData",C89, "Ask",, "T")</f>
        <v/>
      </c>
      <c r="J89" s="12" t="str">
        <f>IF(RTD("cqg.rtd", ,"ContractData",C89, "T_Settlement",, "T")="",RTD("cqg.rtd", ,"ContractData",C89, "LastTrade",, "T"),RTD("cqg.rtd", ,"ContractData",C89, "T_Settlement",, "T"))</f>
        <v/>
      </c>
      <c r="K89" s="12">
        <f>RTD("cqg.rtd", ,"ContractData",C89, "Y_Settlement",, "T")</f>
        <v>3.2370000000000001</v>
      </c>
      <c r="L89" s="12" t="str">
        <f t="shared" si="15"/>
        <v/>
      </c>
      <c r="N89" s="1" t="str">
        <f t="shared" si="11"/>
        <v>33</v>
      </c>
      <c r="O89" s="1" t="str">
        <f t="shared" si="12"/>
        <v>NGEN33</v>
      </c>
      <c r="P89" s="12" t="str">
        <f t="shared" si="16"/>
        <v/>
      </c>
      <c r="Q89" s="3"/>
    </row>
    <row r="90" spans="1:17" x14ac:dyDescent="0.3">
      <c r="A90">
        <f t="shared" si="17"/>
        <v>88</v>
      </c>
      <c r="B90" t="str">
        <f t="shared" si="13"/>
        <v>NGE?88</v>
      </c>
      <c r="C90" t="str">
        <f>RTD("cqg.rtd", ,"ContractData",B90, "Symbol",, "T")</f>
        <v>NGEQ33</v>
      </c>
      <c r="D90" t="str">
        <f t="shared" si="14"/>
        <v>33</v>
      </c>
      <c r="E90" t="str">
        <f>RTD("cqg.rtd", ,"ContractData",B90, "ContractMonth",, "T")</f>
        <v>AUG</v>
      </c>
      <c r="F90" s="12" t="str">
        <f>RTD("cqg.rtd", ,"ContractData",C90, "LastTrade",, "T")</f>
        <v/>
      </c>
      <c r="G90" s="12" t="str">
        <f>RTD("cqg.rtd", ,"ContractData",C90, "NetLastTrade",, "T")</f>
        <v/>
      </c>
      <c r="H90" s="12" t="str">
        <f>RTD("cqg.rtd", ,"ContractData",C90, "Bid",, "T")</f>
        <v/>
      </c>
      <c r="I90" s="12" t="str">
        <f>RTD("cqg.rtd", ,"ContractData",C90, "Ask",, "T")</f>
        <v/>
      </c>
      <c r="J90" s="12" t="str">
        <f>IF(RTD("cqg.rtd", ,"ContractData",C90, "T_Settlement",, "T")="",RTD("cqg.rtd", ,"ContractData",C90, "LastTrade",, "T"),RTD("cqg.rtd", ,"ContractData",C90, "T_Settlement",, "T"))</f>
        <v/>
      </c>
      <c r="K90" s="12">
        <f>RTD("cqg.rtd", ,"ContractData",C90, "Y_Settlement",, "T")</f>
        <v>3.3069999999999999</v>
      </c>
      <c r="L90" s="12" t="str">
        <f t="shared" si="15"/>
        <v/>
      </c>
      <c r="N90" s="1" t="str">
        <f t="shared" si="11"/>
        <v>33</v>
      </c>
      <c r="O90" s="1" t="str">
        <f t="shared" si="12"/>
        <v>NGEQ33</v>
      </c>
      <c r="P90" s="12" t="str">
        <f t="shared" si="16"/>
        <v/>
      </c>
      <c r="Q90" s="3"/>
    </row>
    <row r="91" spans="1:17" x14ac:dyDescent="0.3">
      <c r="A91">
        <f t="shared" si="17"/>
        <v>89</v>
      </c>
      <c r="B91" t="str">
        <f t="shared" si="13"/>
        <v>NGE?89</v>
      </c>
      <c r="C91" t="str">
        <f>RTD("cqg.rtd", ,"ContractData",B91, "Symbol",, "T")</f>
        <v>NGEU33</v>
      </c>
      <c r="D91" t="str">
        <f t="shared" si="14"/>
        <v>33</v>
      </c>
      <c r="E91" t="str">
        <f>RTD("cqg.rtd", ,"ContractData",B91, "ContractMonth",, "T")</f>
        <v>SEP</v>
      </c>
      <c r="F91" s="12" t="str">
        <f>RTD("cqg.rtd", ,"ContractData",C91, "LastTrade",, "T")</f>
        <v/>
      </c>
      <c r="G91" s="12" t="str">
        <f>RTD("cqg.rtd", ,"ContractData",C91, "NetLastTrade",, "T")</f>
        <v/>
      </c>
      <c r="H91" s="12" t="str">
        <f>RTD("cqg.rtd", ,"ContractData",C91, "Bid",, "T")</f>
        <v/>
      </c>
      <c r="I91" s="12" t="str">
        <f>RTD("cqg.rtd", ,"ContractData",C91, "Ask",, "T")</f>
        <v/>
      </c>
      <c r="J91" s="12" t="str">
        <f>IF(RTD("cqg.rtd", ,"ContractData",C91, "T_Settlement",, "T")="",RTD("cqg.rtd", ,"ContractData",C91, "LastTrade",, "T"),RTD("cqg.rtd", ,"ContractData",C91, "T_Settlement",, "T"))</f>
        <v/>
      </c>
      <c r="K91" s="12">
        <f>RTD("cqg.rtd", ,"ContractData",C91, "Y_Settlement",, "T")</f>
        <v>3.282</v>
      </c>
      <c r="L91" s="12" t="str">
        <f t="shared" si="15"/>
        <v/>
      </c>
      <c r="N91" s="1" t="str">
        <f t="shared" si="11"/>
        <v>33</v>
      </c>
      <c r="O91" s="1" t="str">
        <f t="shared" si="12"/>
        <v>NGEU33</v>
      </c>
      <c r="P91" s="12" t="str">
        <f t="shared" si="16"/>
        <v/>
      </c>
      <c r="Q91" s="3"/>
    </row>
    <row r="92" spans="1:17" x14ac:dyDescent="0.3">
      <c r="A92">
        <f t="shared" si="17"/>
        <v>90</v>
      </c>
      <c r="B92" t="str">
        <f t="shared" si="13"/>
        <v>NGE?90</v>
      </c>
      <c r="C92" t="str">
        <f>RTD("cqg.rtd", ,"ContractData",B92, "Symbol",, "T")</f>
        <v>NGEV33</v>
      </c>
      <c r="D92" t="str">
        <f t="shared" si="14"/>
        <v>33</v>
      </c>
      <c r="E92" t="str">
        <f>RTD("cqg.rtd", ,"ContractData",B92, "ContractMonth",, "T")</f>
        <v>OCT</v>
      </c>
      <c r="F92" s="12" t="str">
        <f>RTD("cqg.rtd", ,"ContractData",C92, "LastTrade",, "T")</f>
        <v/>
      </c>
      <c r="G92" s="12" t="str">
        <f>RTD("cqg.rtd", ,"ContractData",C92, "NetLastTrade",, "T")</f>
        <v/>
      </c>
      <c r="H92" s="12" t="str">
        <f>RTD("cqg.rtd", ,"ContractData",C92, "Bid",, "T")</f>
        <v/>
      </c>
      <c r="I92" s="12">
        <f>RTD("cqg.rtd", ,"ContractData",C92, "Ask",, "T")</f>
        <v>3.4910000000000001</v>
      </c>
      <c r="J92" s="12" t="str">
        <f>IF(RTD("cqg.rtd", ,"ContractData",C92, "T_Settlement",, "T")="",RTD("cqg.rtd", ,"ContractData",C92, "LastTrade",, "T"),RTD("cqg.rtd", ,"ContractData",C92, "T_Settlement",, "T"))</f>
        <v/>
      </c>
      <c r="K92" s="12">
        <f>RTD("cqg.rtd", ,"ContractData",C92, "Y_Settlement",, "T")</f>
        <v>3.3570000000000002</v>
      </c>
      <c r="L92" s="12" t="str">
        <f t="shared" si="15"/>
        <v/>
      </c>
      <c r="N92" s="1" t="str">
        <f t="shared" si="11"/>
        <v>33</v>
      </c>
      <c r="O92" s="1" t="str">
        <f t="shared" si="12"/>
        <v>NGEV33</v>
      </c>
      <c r="P92" s="12" t="str">
        <f t="shared" si="16"/>
        <v/>
      </c>
      <c r="Q92" s="3"/>
    </row>
    <row r="93" spans="1:17" x14ac:dyDescent="0.3">
      <c r="A93">
        <f t="shared" si="17"/>
        <v>91</v>
      </c>
      <c r="B93" t="str">
        <f t="shared" si="13"/>
        <v>NGE?91</v>
      </c>
      <c r="C93" t="str">
        <f>RTD("cqg.rtd", ,"ContractData",B93, "Symbol",, "T")</f>
        <v>NGEX33</v>
      </c>
      <c r="D93" t="str">
        <f t="shared" si="14"/>
        <v>33</v>
      </c>
      <c r="E93" t="str">
        <f>RTD("cqg.rtd", ,"ContractData",B93, "ContractMonth",, "T")</f>
        <v>NOV</v>
      </c>
      <c r="F93" s="12" t="str">
        <f>RTD("cqg.rtd", ,"ContractData",C93, "LastTrade",, "T")</f>
        <v/>
      </c>
      <c r="G93" s="12" t="str">
        <f>RTD("cqg.rtd", ,"ContractData",C93, "NetLastTrade",, "T")</f>
        <v/>
      </c>
      <c r="H93" s="12" t="str">
        <f>RTD("cqg.rtd", ,"ContractData",C93, "Bid",, "T")</f>
        <v/>
      </c>
      <c r="I93" s="12" t="str">
        <f>RTD("cqg.rtd", ,"ContractData",C93, "Ask",, "T")</f>
        <v/>
      </c>
      <c r="J93" s="12" t="str">
        <f>IF(RTD("cqg.rtd", ,"ContractData",C93, "T_Settlement",, "T")="",RTD("cqg.rtd", ,"ContractData",C93, "LastTrade",, "T"),RTD("cqg.rtd", ,"ContractData",C93, "T_Settlement",, "T"))</f>
        <v/>
      </c>
      <c r="K93" s="12">
        <f>RTD("cqg.rtd", ,"ContractData",C93, "Y_Settlement",, "T")</f>
        <v>3.597</v>
      </c>
      <c r="L93" s="12" t="str">
        <f t="shared" si="15"/>
        <v/>
      </c>
      <c r="N93" s="1" t="str">
        <f t="shared" si="11"/>
        <v>33</v>
      </c>
      <c r="O93" s="1" t="str">
        <f t="shared" si="12"/>
        <v>NGEX33</v>
      </c>
      <c r="P93" s="12" t="str">
        <f t="shared" si="16"/>
        <v/>
      </c>
      <c r="Q93" s="3"/>
    </row>
    <row r="94" spans="1:17" x14ac:dyDescent="0.3">
      <c r="A94">
        <f t="shared" si="17"/>
        <v>92</v>
      </c>
      <c r="B94" t="str">
        <f t="shared" si="13"/>
        <v>NGE?92</v>
      </c>
      <c r="C94" t="str">
        <f>RTD("cqg.rtd", ,"ContractData",B94, "Symbol",, "T")</f>
        <v>NGEZ33</v>
      </c>
      <c r="D94" t="str">
        <f t="shared" si="14"/>
        <v>33</v>
      </c>
      <c r="E94" t="str">
        <f>RTD("cqg.rtd", ,"ContractData",B94, "ContractMonth",, "T")</f>
        <v>DEC</v>
      </c>
      <c r="F94" s="12" t="str">
        <f>RTD("cqg.rtd", ,"ContractData",C94, "LastTrade",, "T")</f>
        <v/>
      </c>
      <c r="G94" s="12" t="str">
        <f>RTD("cqg.rtd", ,"ContractData",C94, "NetLastTrade",, "T")</f>
        <v/>
      </c>
      <c r="H94" s="12" t="str">
        <f>RTD("cqg.rtd", ,"ContractData",C94, "Bid",, "T")</f>
        <v/>
      </c>
      <c r="I94" s="12" t="str">
        <f>RTD("cqg.rtd", ,"ContractData",C94, "Ask",, "T")</f>
        <v/>
      </c>
      <c r="J94" s="12" t="str">
        <f>IF(RTD("cqg.rtd", ,"ContractData",C94, "T_Settlement",, "T")="",RTD("cqg.rtd", ,"ContractData",C94, "LastTrade",, "T"),RTD("cqg.rtd", ,"ContractData",C94, "T_Settlement",, "T"))</f>
        <v/>
      </c>
      <c r="K94" s="12">
        <f>RTD("cqg.rtd", ,"ContractData",C94, "Y_Settlement",, "T")</f>
        <v>4.0270000000000001</v>
      </c>
      <c r="L94" s="12" t="str">
        <f t="shared" si="15"/>
        <v/>
      </c>
      <c r="N94" s="1" t="str">
        <f t="shared" si="11"/>
        <v>33</v>
      </c>
      <c r="O94" s="1" t="str">
        <f t="shared" si="12"/>
        <v>NGEZ33</v>
      </c>
      <c r="P94" s="12" t="str">
        <f t="shared" si="16"/>
        <v/>
      </c>
      <c r="Q94" s="3"/>
    </row>
    <row r="95" spans="1:17" x14ac:dyDescent="0.3">
      <c r="A95">
        <f t="shared" si="17"/>
        <v>93</v>
      </c>
      <c r="B95" t="str">
        <f t="shared" si="13"/>
        <v>NGE?93</v>
      </c>
      <c r="C95" t="str">
        <f>RTD("cqg.rtd", ,"ContractData",B95, "Symbol",, "T")</f>
        <v>NGEF34</v>
      </c>
      <c r="D95" t="str">
        <f t="shared" si="14"/>
        <v>34</v>
      </c>
      <c r="E95" t="str">
        <f>RTD("cqg.rtd", ,"ContractData",B95, "ContractMonth",, "T")</f>
        <v>JAN</v>
      </c>
      <c r="F95" s="12" t="str">
        <f>RTD("cqg.rtd", ,"ContractData",C95, "LastTrade",, "T")</f>
        <v/>
      </c>
      <c r="G95" s="12" t="str">
        <f>RTD("cqg.rtd", ,"ContractData",C95, "NetLastTrade",, "T")</f>
        <v/>
      </c>
      <c r="H95" s="12" t="str">
        <f>RTD("cqg.rtd", ,"ContractData",C95, "Bid",, "T")</f>
        <v/>
      </c>
      <c r="I95" s="12" t="str">
        <f>RTD("cqg.rtd", ,"ContractData",C95, "Ask",, "T")</f>
        <v/>
      </c>
      <c r="J95" s="12" t="str">
        <f>IF(RTD("cqg.rtd", ,"ContractData",C95, "T_Settlement",, "T")="",RTD("cqg.rtd", ,"ContractData",C95, "LastTrade",, "T"),RTD("cqg.rtd", ,"ContractData",C95, "T_Settlement",, "T"))</f>
        <v/>
      </c>
      <c r="K95" s="12">
        <f>RTD("cqg.rtd", ,"ContractData",C95, "Y_Settlement",, "T")</f>
        <v>4.3070000000000004</v>
      </c>
      <c r="L95" s="12" t="str">
        <f t="shared" si="15"/>
        <v/>
      </c>
      <c r="N95" s="1" t="str">
        <f t="shared" si="11"/>
        <v>34</v>
      </c>
      <c r="O95" s="1" t="str">
        <f t="shared" si="12"/>
        <v>NGEF34</v>
      </c>
      <c r="P95" s="12" t="str">
        <f t="shared" si="16"/>
        <v/>
      </c>
      <c r="Q95" s="3"/>
    </row>
    <row r="96" spans="1:17" x14ac:dyDescent="0.3">
      <c r="A96">
        <f t="shared" si="17"/>
        <v>94</v>
      </c>
      <c r="B96" t="str">
        <f t="shared" si="13"/>
        <v>NGE?94</v>
      </c>
      <c r="C96" t="str">
        <f>RTD("cqg.rtd", ,"ContractData",B96, "Symbol",, "T")</f>
        <v>NGEG34</v>
      </c>
      <c r="D96" t="str">
        <f t="shared" si="14"/>
        <v>34</v>
      </c>
      <c r="E96" t="str">
        <f>RTD("cqg.rtd", ,"ContractData",B96, "ContractMonth",, "T")</f>
        <v>FEB</v>
      </c>
      <c r="F96" s="12" t="str">
        <f>RTD("cqg.rtd", ,"ContractData",C96, "LastTrade",, "T")</f>
        <v/>
      </c>
      <c r="G96" s="12" t="str">
        <f>RTD("cqg.rtd", ,"ContractData",C96, "NetLastTrade",, "T")</f>
        <v/>
      </c>
      <c r="H96" s="12" t="str">
        <f>RTD("cqg.rtd", ,"ContractData",C96, "Bid",, "T")</f>
        <v/>
      </c>
      <c r="I96" s="12" t="str">
        <f>RTD("cqg.rtd", ,"ContractData",C96, "Ask",, "T")</f>
        <v/>
      </c>
      <c r="J96" s="12" t="str">
        <f>IF(RTD("cqg.rtd", ,"ContractData",C96, "T_Settlement",, "T")="",RTD("cqg.rtd", ,"ContractData",C96, "LastTrade",, "T"),RTD("cqg.rtd", ,"ContractData",C96, "T_Settlement",, "T"))</f>
        <v/>
      </c>
      <c r="K96" s="12">
        <f>RTD("cqg.rtd", ,"ContractData",C96, "Y_Settlement",, "T")</f>
        <v>4.0019999999999998</v>
      </c>
      <c r="L96" s="12" t="str">
        <f t="shared" si="15"/>
        <v/>
      </c>
      <c r="N96" s="1" t="str">
        <f t="shared" si="11"/>
        <v>34</v>
      </c>
      <c r="O96" s="1" t="str">
        <f t="shared" si="12"/>
        <v>NGEG34</v>
      </c>
      <c r="P96" s="12" t="str">
        <f t="shared" si="16"/>
        <v/>
      </c>
      <c r="Q96" s="3"/>
    </row>
    <row r="97" spans="1:17" x14ac:dyDescent="0.3">
      <c r="A97">
        <f t="shared" si="17"/>
        <v>95</v>
      </c>
      <c r="B97" t="str">
        <f t="shared" si="13"/>
        <v>NGE?95</v>
      </c>
      <c r="C97" t="str">
        <f>RTD("cqg.rtd", ,"ContractData",B97, "Symbol",, "T")</f>
        <v>NGEH34</v>
      </c>
      <c r="D97" t="str">
        <f t="shared" si="14"/>
        <v>34</v>
      </c>
      <c r="E97" t="str">
        <f>RTD("cqg.rtd", ,"ContractData",B97, "ContractMonth",, "T")</f>
        <v>MAR</v>
      </c>
      <c r="F97" s="12" t="str">
        <f>RTD("cqg.rtd", ,"ContractData",C97, "LastTrade",, "T")</f>
        <v/>
      </c>
      <c r="G97" s="12" t="str">
        <f>RTD("cqg.rtd", ,"ContractData",C97, "NetLastTrade",, "T")</f>
        <v/>
      </c>
      <c r="H97" s="12" t="str">
        <f>RTD("cqg.rtd", ,"ContractData",C97, "Bid",, "T")</f>
        <v/>
      </c>
      <c r="I97" s="12" t="str">
        <f>RTD("cqg.rtd", ,"ContractData",C97, "Ask",, "T")</f>
        <v/>
      </c>
      <c r="J97" s="12" t="str">
        <f>IF(RTD("cqg.rtd", ,"ContractData",C97, "T_Settlement",, "T")="",RTD("cqg.rtd", ,"ContractData",C97, "LastTrade",, "T"),RTD("cqg.rtd", ,"ContractData",C97, "T_Settlement",, "T"))</f>
        <v/>
      </c>
      <c r="K97" s="12">
        <f>RTD("cqg.rtd", ,"ContractData",C97, "Y_Settlement",, "T")</f>
        <v>3.3919999999999999</v>
      </c>
      <c r="L97" s="12" t="str">
        <f t="shared" si="15"/>
        <v/>
      </c>
      <c r="N97" s="1" t="str">
        <f t="shared" si="11"/>
        <v>34</v>
      </c>
      <c r="O97" s="1" t="str">
        <f t="shared" si="12"/>
        <v>NGEH34</v>
      </c>
      <c r="P97" s="12" t="str">
        <f t="shared" si="16"/>
        <v/>
      </c>
      <c r="Q97" s="3"/>
    </row>
    <row r="98" spans="1:17" x14ac:dyDescent="0.3">
      <c r="A98">
        <f t="shared" si="17"/>
        <v>96</v>
      </c>
      <c r="B98" t="str">
        <f t="shared" si="13"/>
        <v>NGE?96</v>
      </c>
      <c r="C98" t="str">
        <f>RTD("cqg.rtd", ,"ContractData",B98, "Symbol",, "T")</f>
        <v>NGEJ34</v>
      </c>
      <c r="D98" t="str">
        <f t="shared" si="14"/>
        <v>34</v>
      </c>
      <c r="E98" t="str">
        <f>RTD("cqg.rtd", ,"ContractData",B98, "ContractMonth",, "T")</f>
        <v>APR</v>
      </c>
      <c r="F98" s="12" t="str">
        <f>RTD("cqg.rtd", ,"ContractData",C98, "LastTrade",, "T")</f>
        <v/>
      </c>
      <c r="G98" s="12" t="str">
        <f>RTD("cqg.rtd", ,"ContractData",C98, "NetLastTrade",, "T")</f>
        <v/>
      </c>
      <c r="H98" s="12" t="str">
        <f>RTD("cqg.rtd", ,"ContractData",C98, "Bid",, "T")</f>
        <v/>
      </c>
      <c r="I98" s="12" t="str">
        <f>RTD("cqg.rtd", ,"ContractData",C98, "Ask",, "T")</f>
        <v/>
      </c>
      <c r="J98" s="12" t="str">
        <f>IF(RTD("cqg.rtd", ,"ContractData",C98, "T_Settlement",, "T")="",RTD("cqg.rtd", ,"ContractData",C98, "LastTrade",, "T"),RTD("cqg.rtd", ,"ContractData",C98, "T_Settlement",, "T"))</f>
        <v/>
      </c>
      <c r="K98" s="12">
        <f>RTD("cqg.rtd", ,"ContractData",C98, "Y_Settlement",, "T")</f>
        <v>2.972</v>
      </c>
      <c r="L98" s="12" t="str">
        <f t="shared" si="15"/>
        <v/>
      </c>
      <c r="N98" s="1" t="str">
        <f t="shared" si="11"/>
        <v>34</v>
      </c>
      <c r="O98" s="1" t="str">
        <f t="shared" si="12"/>
        <v>NGEJ34</v>
      </c>
      <c r="P98" s="12" t="str">
        <f t="shared" si="16"/>
        <v/>
      </c>
      <c r="Q98" s="3"/>
    </row>
    <row r="99" spans="1:17" x14ac:dyDescent="0.3">
      <c r="A99">
        <f t="shared" si="17"/>
        <v>97</v>
      </c>
      <c r="B99" t="str">
        <f t="shared" si="13"/>
        <v>NGE?97</v>
      </c>
      <c r="C99" t="str">
        <f>RTD("cqg.rtd", ,"ContractData",B99, "Symbol",, "T")</f>
        <v>NGEK34</v>
      </c>
      <c r="D99" t="str">
        <f t="shared" si="14"/>
        <v>34</v>
      </c>
      <c r="E99" t="str">
        <f>RTD("cqg.rtd", ,"ContractData",B99, "ContractMonth",, "T")</f>
        <v>MAY</v>
      </c>
      <c r="F99" s="12" t="str">
        <f>RTD("cqg.rtd", ,"ContractData",C99, "LastTrade",, "T")</f>
        <v/>
      </c>
      <c r="G99" s="12" t="str">
        <f>RTD("cqg.rtd", ,"ContractData",C99, "NetLastTrade",, "T")</f>
        <v/>
      </c>
      <c r="H99" s="12" t="str">
        <f>RTD("cqg.rtd", ,"ContractData",C99, "Bid",, "T")</f>
        <v/>
      </c>
      <c r="I99" s="12" t="str">
        <f>RTD("cqg.rtd", ,"ContractData",C99, "Ask",, "T")</f>
        <v/>
      </c>
      <c r="J99" s="12" t="str">
        <f>IF(RTD("cqg.rtd", ,"ContractData",C99, "T_Settlement",, "T")="",RTD("cqg.rtd", ,"ContractData",C99, "LastTrade",, "T"),RTD("cqg.rtd", ,"ContractData",C99, "T_Settlement",, "T"))</f>
        <v/>
      </c>
      <c r="K99" s="12">
        <f>RTD("cqg.rtd", ,"ContractData",C99, "Y_Settlement",, "T")</f>
        <v>2.9620000000000002</v>
      </c>
      <c r="L99" s="12" t="str">
        <f t="shared" si="15"/>
        <v/>
      </c>
      <c r="N99" s="1" t="str">
        <f t="shared" ref="N99:N132" si="18">D99</f>
        <v>34</v>
      </c>
      <c r="O99" s="1" t="str">
        <f t="shared" ref="O99:O132" si="19">C99</f>
        <v>NGEK34</v>
      </c>
      <c r="P99" s="12" t="str">
        <f t="shared" si="16"/>
        <v/>
      </c>
      <c r="Q99" s="3"/>
    </row>
    <row r="100" spans="1:17" x14ac:dyDescent="0.3">
      <c r="A100">
        <f t="shared" si="17"/>
        <v>98</v>
      </c>
      <c r="B100" t="str">
        <f t="shared" si="13"/>
        <v>NGE?98</v>
      </c>
      <c r="C100" t="str">
        <f>RTD("cqg.rtd", ,"ContractData",B100, "Symbol",, "T")</f>
        <v>NGEM34</v>
      </c>
      <c r="D100" t="str">
        <f t="shared" si="14"/>
        <v>34</v>
      </c>
      <c r="E100" t="str">
        <f>RTD("cqg.rtd", ,"ContractData",B100, "ContractMonth",, "T")</f>
        <v>JUN</v>
      </c>
      <c r="F100" s="12" t="str">
        <f>RTD("cqg.rtd", ,"ContractData",C100, "LastTrade",, "T")</f>
        <v/>
      </c>
      <c r="G100" s="12" t="str">
        <f>RTD("cqg.rtd", ,"ContractData",C100, "NetLastTrade",, "T")</f>
        <v/>
      </c>
      <c r="H100" s="12" t="str">
        <f>RTD("cqg.rtd", ,"ContractData",C100, "Bid",, "T")</f>
        <v/>
      </c>
      <c r="I100" s="12" t="str">
        <f>RTD("cqg.rtd", ,"ContractData",C100, "Ask",, "T")</f>
        <v/>
      </c>
      <c r="J100" s="12" t="str">
        <f>IF(RTD("cqg.rtd", ,"ContractData",C100, "T_Settlement",, "T")="",RTD("cqg.rtd", ,"ContractData",C100, "LastTrade",, "T"),RTD("cqg.rtd", ,"ContractData",C100, "T_Settlement",, "T"))</f>
        <v/>
      </c>
      <c r="K100" s="12">
        <f>RTD("cqg.rtd", ,"ContractData",C100, "Y_Settlement",, "T")</f>
        <v>3.1120000000000001</v>
      </c>
      <c r="L100" s="12" t="str">
        <f t="shared" si="15"/>
        <v/>
      </c>
      <c r="N100" s="1" t="str">
        <f t="shared" si="18"/>
        <v>34</v>
      </c>
      <c r="O100" s="1" t="str">
        <f t="shared" si="19"/>
        <v>NGEM34</v>
      </c>
      <c r="P100" s="12" t="str">
        <f t="shared" si="16"/>
        <v/>
      </c>
      <c r="Q100" s="3"/>
    </row>
    <row r="101" spans="1:17" x14ac:dyDescent="0.3">
      <c r="A101">
        <f t="shared" si="17"/>
        <v>99</v>
      </c>
      <c r="B101" t="str">
        <f t="shared" si="13"/>
        <v>NGE?99</v>
      </c>
      <c r="C101" t="str">
        <f>RTD("cqg.rtd", ,"ContractData",B101, "Symbol",, "T")</f>
        <v>NGEN34</v>
      </c>
      <c r="D101" t="str">
        <f t="shared" si="14"/>
        <v>34</v>
      </c>
      <c r="E101" t="str">
        <f>RTD("cqg.rtd", ,"ContractData",B101, "ContractMonth",, "T")</f>
        <v>JUL</v>
      </c>
      <c r="F101" s="12" t="str">
        <f>RTD("cqg.rtd", ,"ContractData",C101, "LastTrade",, "T")</f>
        <v/>
      </c>
      <c r="G101" s="12" t="str">
        <f>RTD("cqg.rtd", ,"ContractData",C101, "NetLastTrade",, "T")</f>
        <v/>
      </c>
      <c r="H101" s="12" t="str">
        <f>RTD("cqg.rtd", ,"ContractData",C101, "Bid",, "T")</f>
        <v/>
      </c>
      <c r="I101" s="12" t="str">
        <f>RTD("cqg.rtd", ,"ContractData",C101, "Ask",, "T")</f>
        <v/>
      </c>
      <c r="J101" s="12" t="str">
        <f>IF(RTD("cqg.rtd", ,"ContractData",C101, "T_Settlement",, "T")="",RTD("cqg.rtd", ,"ContractData",C101, "LastTrade",, "T"),RTD("cqg.rtd", ,"ContractData",C101, "T_Settlement",, "T"))</f>
        <v/>
      </c>
      <c r="K101" s="12">
        <f>RTD("cqg.rtd", ,"ContractData",C101, "Y_Settlement",, "T")</f>
        <v>3.2920000000000003</v>
      </c>
      <c r="L101" s="12" t="str">
        <f t="shared" si="15"/>
        <v/>
      </c>
      <c r="N101" s="1" t="str">
        <f t="shared" si="18"/>
        <v>34</v>
      </c>
      <c r="O101" s="1" t="str">
        <f t="shared" si="19"/>
        <v>NGEN34</v>
      </c>
      <c r="P101" s="12" t="str">
        <f t="shared" si="16"/>
        <v/>
      </c>
      <c r="Q101" s="3"/>
    </row>
    <row r="102" spans="1:17" x14ac:dyDescent="0.3">
      <c r="A102">
        <f t="shared" si="17"/>
        <v>100</v>
      </c>
      <c r="B102" t="str">
        <f t="shared" si="13"/>
        <v>NGE?100</v>
      </c>
      <c r="C102" t="str">
        <f>RTD("cqg.rtd", ,"ContractData",B102, "Symbol",, "T")</f>
        <v>NGEQ34</v>
      </c>
      <c r="D102" t="str">
        <f t="shared" si="14"/>
        <v>34</v>
      </c>
      <c r="E102" t="str">
        <f>RTD("cqg.rtd", ,"ContractData",B102, "ContractMonth",, "T")</f>
        <v>AUG</v>
      </c>
      <c r="F102" s="12" t="str">
        <f>RTD("cqg.rtd", ,"ContractData",C102, "LastTrade",, "T")</f>
        <v/>
      </c>
      <c r="G102" s="12" t="str">
        <f>RTD("cqg.rtd", ,"ContractData",C102, "NetLastTrade",, "T")</f>
        <v/>
      </c>
      <c r="H102" s="12" t="str">
        <f>RTD("cqg.rtd", ,"ContractData",C102, "Bid",, "T")</f>
        <v/>
      </c>
      <c r="I102" s="12" t="str">
        <f>RTD("cqg.rtd", ,"ContractData",C102, "Ask",, "T")</f>
        <v/>
      </c>
      <c r="J102" s="12" t="str">
        <f>IF(RTD("cqg.rtd", ,"ContractData",C102, "T_Settlement",, "T")="",RTD("cqg.rtd", ,"ContractData",C102, "LastTrade",, "T"),RTD("cqg.rtd", ,"ContractData",C102, "T_Settlement",, "T"))</f>
        <v/>
      </c>
      <c r="K102" s="12">
        <f>RTD("cqg.rtd", ,"ContractData",C102, "Y_Settlement",, "T")</f>
        <v>3.3519999999999999</v>
      </c>
      <c r="L102" s="12" t="str">
        <f t="shared" si="15"/>
        <v/>
      </c>
      <c r="N102" s="1" t="str">
        <f t="shared" si="18"/>
        <v>34</v>
      </c>
      <c r="O102" s="1" t="str">
        <f t="shared" si="19"/>
        <v>NGEQ34</v>
      </c>
      <c r="P102" s="12" t="str">
        <f t="shared" si="16"/>
        <v/>
      </c>
      <c r="Q102" s="3"/>
    </row>
    <row r="103" spans="1:17" x14ac:dyDescent="0.3">
      <c r="A103">
        <f t="shared" si="17"/>
        <v>101</v>
      </c>
      <c r="B103" t="str">
        <f t="shared" si="13"/>
        <v>NGE?101</v>
      </c>
      <c r="C103" t="str">
        <f>RTD("cqg.rtd", ,"ContractData",B103, "Symbol",, "T")</f>
        <v>NGEU34</v>
      </c>
      <c r="D103" t="str">
        <f t="shared" si="14"/>
        <v>34</v>
      </c>
      <c r="E103" t="str">
        <f>RTD("cqg.rtd", ,"ContractData",B103, "ContractMonth",, "T")</f>
        <v>SEP</v>
      </c>
      <c r="F103" s="12" t="str">
        <f>RTD("cqg.rtd", ,"ContractData",C103, "LastTrade",, "T")</f>
        <v/>
      </c>
      <c r="G103" s="12" t="str">
        <f>RTD("cqg.rtd", ,"ContractData",C103, "NetLastTrade",, "T")</f>
        <v/>
      </c>
      <c r="H103" s="12" t="str">
        <f>RTD("cqg.rtd", ,"ContractData",C103, "Bid",, "T")</f>
        <v/>
      </c>
      <c r="I103" s="12" t="str">
        <f>RTD("cqg.rtd", ,"ContractData",C103, "Ask",, "T")</f>
        <v/>
      </c>
      <c r="J103" s="12" t="str">
        <f>IF(RTD("cqg.rtd", ,"ContractData",C103, "T_Settlement",, "T")="",RTD("cqg.rtd", ,"ContractData",C103, "LastTrade",, "T"),RTD("cqg.rtd", ,"ContractData",C103, "T_Settlement",, "T"))</f>
        <v/>
      </c>
      <c r="K103" s="12">
        <f>RTD("cqg.rtd", ,"ContractData",C103, "Y_Settlement",, "T")</f>
        <v>3.367</v>
      </c>
      <c r="L103" s="12" t="str">
        <f t="shared" si="15"/>
        <v/>
      </c>
      <c r="N103" s="1" t="str">
        <f t="shared" si="18"/>
        <v>34</v>
      </c>
      <c r="O103" s="1" t="str">
        <f t="shared" si="19"/>
        <v>NGEU34</v>
      </c>
      <c r="P103" s="12" t="str">
        <f t="shared" si="16"/>
        <v/>
      </c>
      <c r="Q103" s="3"/>
    </row>
    <row r="104" spans="1:17" x14ac:dyDescent="0.3">
      <c r="A104">
        <f t="shared" si="17"/>
        <v>102</v>
      </c>
      <c r="B104" t="str">
        <f t="shared" si="13"/>
        <v>NGE?102</v>
      </c>
      <c r="C104" t="str">
        <f>RTD("cqg.rtd", ,"ContractData",B104, "Symbol",, "T")</f>
        <v>NGEV34</v>
      </c>
      <c r="D104" t="str">
        <f t="shared" si="14"/>
        <v>34</v>
      </c>
      <c r="E104" t="str">
        <f>RTD("cqg.rtd", ,"ContractData",B104, "ContractMonth",, "T")</f>
        <v>OCT</v>
      </c>
      <c r="F104" s="12" t="str">
        <f>RTD("cqg.rtd", ,"ContractData",C104, "LastTrade",, "T")</f>
        <v/>
      </c>
      <c r="G104" s="12" t="str">
        <f>RTD("cqg.rtd", ,"ContractData",C104, "NetLastTrade",, "T")</f>
        <v/>
      </c>
      <c r="H104" s="12">
        <f>RTD("cqg.rtd", ,"ContractData",C104, "Bid",, "T")</f>
        <v>3.3000000000000003</v>
      </c>
      <c r="I104" s="12" t="str">
        <f>RTD("cqg.rtd", ,"ContractData",C104, "Ask",, "T")</f>
        <v/>
      </c>
      <c r="J104" s="12" t="str">
        <f>IF(RTD("cqg.rtd", ,"ContractData",C104, "T_Settlement",, "T")="",RTD("cqg.rtd", ,"ContractData",C104, "LastTrade",, "T"),RTD("cqg.rtd", ,"ContractData",C104, "T_Settlement",, "T"))</f>
        <v/>
      </c>
      <c r="K104" s="12">
        <f>RTD("cqg.rtd", ,"ContractData",C104, "Y_Settlement",, "T")</f>
        <v>3.4130000000000003</v>
      </c>
      <c r="L104" s="12" t="str">
        <f t="shared" si="15"/>
        <v/>
      </c>
      <c r="N104" s="1" t="str">
        <f t="shared" si="18"/>
        <v>34</v>
      </c>
      <c r="O104" s="1" t="str">
        <f t="shared" si="19"/>
        <v>NGEV34</v>
      </c>
      <c r="P104" s="12" t="str">
        <f t="shared" si="16"/>
        <v/>
      </c>
      <c r="Q104" s="3"/>
    </row>
    <row r="105" spans="1:17" x14ac:dyDescent="0.3">
      <c r="A105">
        <f t="shared" si="17"/>
        <v>103</v>
      </c>
      <c r="B105" t="str">
        <f t="shared" si="13"/>
        <v>NGE?103</v>
      </c>
      <c r="C105" t="str">
        <f>RTD("cqg.rtd", ,"ContractData",B105, "Symbol",, "T")</f>
        <v>NGEX34</v>
      </c>
      <c r="D105" t="str">
        <f t="shared" si="14"/>
        <v>34</v>
      </c>
      <c r="E105" t="str">
        <f>RTD("cqg.rtd", ,"ContractData",B105, "ContractMonth",, "T")</f>
        <v>NOV</v>
      </c>
      <c r="F105" s="12" t="str">
        <f>RTD("cqg.rtd", ,"ContractData",C105, "LastTrade",, "T")</f>
        <v/>
      </c>
      <c r="G105" s="12" t="str">
        <f>RTD("cqg.rtd", ,"ContractData",C105, "NetLastTrade",, "T")</f>
        <v/>
      </c>
      <c r="H105" s="12" t="str">
        <f>RTD("cqg.rtd", ,"ContractData",C105, "Bid",, "T")</f>
        <v/>
      </c>
      <c r="I105" s="12" t="str">
        <f>RTD("cqg.rtd", ,"ContractData",C105, "Ask",, "T")</f>
        <v/>
      </c>
      <c r="J105" s="12" t="str">
        <f>IF(RTD("cqg.rtd", ,"ContractData",C105, "T_Settlement",, "T")="",RTD("cqg.rtd", ,"ContractData",C105, "LastTrade",, "T"),RTD("cqg.rtd", ,"ContractData",C105, "T_Settlement",, "T"))</f>
        <v/>
      </c>
      <c r="K105" s="12">
        <f>RTD("cqg.rtd", ,"ContractData",C105, "Y_Settlement",, "T")</f>
        <v>3.653</v>
      </c>
      <c r="L105" s="12" t="str">
        <f t="shared" si="15"/>
        <v/>
      </c>
      <c r="N105" s="1" t="str">
        <f t="shared" si="18"/>
        <v>34</v>
      </c>
      <c r="O105" s="1" t="str">
        <f t="shared" si="19"/>
        <v>NGEX34</v>
      </c>
      <c r="P105" s="12" t="str">
        <f t="shared" si="16"/>
        <v/>
      </c>
      <c r="Q105" s="3"/>
    </row>
    <row r="106" spans="1:17" x14ac:dyDescent="0.3">
      <c r="A106">
        <f t="shared" si="17"/>
        <v>104</v>
      </c>
      <c r="B106" t="str">
        <f t="shared" si="13"/>
        <v>NGE?104</v>
      </c>
      <c r="C106" t="str">
        <f>RTD("cqg.rtd", ,"ContractData",B106, "Symbol",, "T")</f>
        <v>NGEZ34</v>
      </c>
      <c r="D106" t="str">
        <f t="shared" si="14"/>
        <v>34</v>
      </c>
      <c r="E106" t="str">
        <f>RTD("cqg.rtd", ,"ContractData",B106, "ContractMonth",, "T")</f>
        <v>DEC</v>
      </c>
      <c r="F106" s="12" t="str">
        <f>RTD("cqg.rtd", ,"ContractData",C106, "LastTrade",, "T")</f>
        <v/>
      </c>
      <c r="G106" s="12" t="str">
        <f>RTD("cqg.rtd", ,"ContractData",C106, "NetLastTrade",, "T")</f>
        <v/>
      </c>
      <c r="H106" s="12" t="str">
        <f>RTD("cqg.rtd", ,"ContractData",C106, "Bid",, "T")</f>
        <v/>
      </c>
      <c r="I106" s="12" t="str">
        <f>RTD("cqg.rtd", ,"ContractData",C106, "Ask",, "T")</f>
        <v/>
      </c>
      <c r="J106" s="12" t="str">
        <f>IF(RTD("cqg.rtd", ,"ContractData",C106, "T_Settlement",, "T")="",RTD("cqg.rtd", ,"ContractData",C106, "LastTrade",, "T"),RTD("cqg.rtd", ,"ContractData",C106, "T_Settlement",, "T"))</f>
        <v/>
      </c>
      <c r="K106" s="12">
        <f>RTD("cqg.rtd", ,"ContractData",C106, "Y_Settlement",, "T")</f>
        <v>4.0529999999999999</v>
      </c>
      <c r="L106" s="12" t="str">
        <f t="shared" si="15"/>
        <v/>
      </c>
      <c r="N106" s="1" t="str">
        <f t="shared" si="18"/>
        <v>34</v>
      </c>
      <c r="O106" s="1" t="str">
        <f t="shared" si="19"/>
        <v>NGEZ34</v>
      </c>
      <c r="P106" s="12" t="str">
        <f t="shared" si="16"/>
        <v/>
      </c>
      <c r="Q106" s="3"/>
    </row>
    <row r="107" spans="1:17" x14ac:dyDescent="0.3">
      <c r="A107">
        <f t="shared" si="17"/>
        <v>105</v>
      </c>
      <c r="B107" t="str">
        <f t="shared" si="13"/>
        <v>NGE?105</v>
      </c>
      <c r="C107" t="str">
        <f>RTD("cqg.rtd", ,"ContractData",B107, "Symbol",, "T")</f>
        <v>NGEF35</v>
      </c>
      <c r="D107" t="str">
        <f t="shared" si="14"/>
        <v>35</v>
      </c>
      <c r="E107" t="str">
        <f>RTD("cqg.rtd", ,"ContractData",B107, "ContractMonth",, "T")</f>
        <v>JAN</v>
      </c>
      <c r="F107" s="12" t="str">
        <f>RTD("cqg.rtd", ,"ContractData",C107, "LastTrade",, "T")</f>
        <v/>
      </c>
      <c r="G107" s="12" t="str">
        <f>RTD("cqg.rtd", ,"ContractData",C107, "NetLastTrade",, "T")</f>
        <v/>
      </c>
      <c r="H107" s="12" t="str">
        <f>RTD("cqg.rtd", ,"ContractData",C107, "Bid",, "T")</f>
        <v/>
      </c>
      <c r="I107" s="12" t="str">
        <f>RTD("cqg.rtd", ,"ContractData",C107, "Ask",, "T")</f>
        <v/>
      </c>
      <c r="J107" s="12" t="str">
        <f>IF(RTD("cqg.rtd", ,"ContractData",C107, "T_Settlement",, "T")="",RTD("cqg.rtd", ,"ContractData",C107, "LastTrade",, "T"),RTD("cqg.rtd", ,"ContractData",C107, "T_Settlement",, "T"))</f>
        <v/>
      </c>
      <c r="K107" s="12">
        <f>RTD("cqg.rtd", ,"ContractData",C107, "Y_Settlement",, "T")</f>
        <v>4.2780000000000005</v>
      </c>
      <c r="L107" s="12" t="str">
        <f t="shared" si="15"/>
        <v/>
      </c>
      <c r="N107" s="1" t="str">
        <f t="shared" si="18"/>
        <v>35</v>
      </c>
      <c r="O107" s="1" t="str">
        <f t="shared" si="19"/>
        <v>NGEF35</v>
      </c>
      <c r="P107" s="12" t="str">
        <f t="shared" si="16"/>
        <v/>
      </c>
      <c r="Q107" s="3"/>
    </row>
    <row r="108" spans="1:17" x14ac:dyDescent="0.3">
      <c r="A108">
        <f t="shared" si="17"/>
        <v>106</v>
      </c>
      <c r="B108" t="str">
        <f t="shared" si="13"/>
        <v>NGE?106</v>
      </c>
      <c r="C108" t="str">
        <f>RTD("cqg.rtd", ,"ContractData",B108, "Symbol",, "T")</f>
        <v>NGEG35</v>
      </c>
      <c r="D108" t="str">
        <f t="shared" si="14"/>
        <v>35</v>
      </c>
      <c r="E108" t="str">
        <f>RTD("cqg.rtd", ,"ContractData",B108, "ContractMonth",, "T")</f>
        <v>FEB</v>
      </c>
      <c r="F108" s="12" t="str">
        <f>RTD("cqg.rtd", ,"ContractData",C108, "LastTrade",, "T")</f>
        <v/>
      </c>
      <c r="G108" s="12" t="str">
        <f>RTD("cqg.rtd", ,"ContractData",C108, "NetLastTrade",, "T")</f>
        <v/>
      </c>
      <c r="H108" s="12" t="str">
        <f>RTD("cqg.rtd", ,"ContractData",C108, "Bid",, "T")</f>
        <v/>
      </c>
      <c r="I108" s="12" t="str">
        <f>RTD("cqg.rtd", ,"ContractData",C108, "Ask",, "T")</f>
        <v/>
      </c>
      <c r="J108" s="12" t="str">
        <f>IF(RTD("cqg.rtd", ,"ContractData",C108, "T_Settlement",, "T")="",RTD("cqg.rtd", ,"ContractData",C108, "LastTrade",, "T"),RTD("cqg.rtd", ,"ContractData",C108, "T_Settlement",, "T"))</f>
        <v/>
      </c>
      <c r="K108" s="12">
        <f>RTD("cqg.rtd", ,"ContractData",C108, "Y_Settlement",, "T")</f>
        <v>4.0380000000000003</v>
      </c>
      <c r="L108" s="12" t="str">
        <f t="shared" si="15"/>
        <v/>
      </c>
      <c r="N108" s="1" t="str">
        <f t="shared" si="18"/>
        <v>35</v>
      </c>
      <c r="O108" s="1" t="str">
        <f t="shared" si="19"/>
        <v>NGEG35</v>
      </c>
      <c r="P108" s="12" t="str">
        <f t="shared" si="16"/>
        <v/>
      </c>
      <c r="Q108" s="3"/>
    </row>
    <row r="109" spans="1:17" x14ac:dyDescent="0.3">
      <c r="A109">
        <f t="shared" si="17"/>
        <v>107</v>
      </c>
      <c r="B109" t="str">
        <f t="shared" si="13"/>
        <v>NGE?107</v>
      </c>
      <c r="C109" t="str">
        <f>RTD("cqg.rtd", ,"ContractData",B109, "Symbol",, "T")</f>
        <v>NGEH35</v>
      </c>
      <c r="D109" t="str">
        <f t="shared" si="14"/>
        <v>35</v>
      </c>
      <c r="E109" t="str">
        <f>RTD("cqg.rtd", ,"ContractData",B109, "ContractMonth",, "T")</f>
        <v>MAR</v>
      </c>
      <c r="F109" s="12" t="str">
        <f>RTD("cqg.rtd", ,"ContractData",C109, "LastTrade",, "T")</f>
        <v/>
      </c>
      <c r="G109" s="12" t="str">
        <f>RTD("cqg.rtd", ,"ContractData",C109, "NetLastTrade",, "T")</f>
        <v/>
      </c>
      <c r="H109" s="12" t="str">
        <f>RTD("cqg.rtd", ,"ContractData",C109, "Bid",, "T")</f>
        <v/>
      </c>
      <c r="I109" s="12" t="str">
        <f>RTD("cqg.rtd", ,"ContractData",C109, "Ask",, "T")</f>
        <v/>
      </c>
      <c r="J109" s="12" t="str">
        <f>IF(RTD("cqg.rtd", ,"ContractData",C109, "T_Settlement",, "T")="",RTD("cqg.rtd", ,"ContractData",C109, "LastTrade",, "T"),RTD("cqg.rtd", ,"ContractData",C109, "T_Settlement",, "T"))</f>
        <v/>
      </c>
      <c r="K109" s="12">
        <f>RTD("cqg.rtd", ,"ContractData",C109, "Y_Settlement",, "T")</f>
        <v>3.6080000000000001</v>
      </c>
      <c r="L109" s="12" t="str">
        <f t="shared" si="15"/>
        <v/>
      </c>
      <c r="N109" s="1" t="str">
        <f t="shared" si="18"/>
        <v>35</v>
      </c>
      <c r="O109" s="1" t="str">
        <f t="shared" si="19"/>
        <v>NGEH35</v>
      </c>
      <c r="P109" s="12" t="str">
        <f t="shared" si="16"/>
        <v/>
      </c>
      <c r="Q109" s="3"/>
    </row>
    <row r="110" spans="1:17" x14ac:dyDescent="0.3">
      <c r="A110">
        <f t="shared" si="17"/>
        <v>108</v>
      </c>
      <c r="B110" t="str">
        <f t="shared" si="13"/>
        <v>NGE?108</v>
      </c>
      <c r="C110" t="str">
        <f>RTD("cqg.rtd", ,"ContractData",B110, "Symbol",, "T")</f>
        <v>NGEJ35</v>
      </c>
      <c r="D110" t="str">
        <f t="shared" si="14"/>
        <v>35</v>
      </c>
      <c r="E110" t="str">
        <f>RTD("cqg.rtd", ,"ContractData",B110, "ContractMonth",, "T")</f>
        <v>APR</v>
      </c>
      <c r="F110" s="12" t="str">
        <f>RTD("cqg.rtd", ,"ContractData",C110, "LastTrade",, "T")</f>
        <v/>
      </c>
      <c r="G110" s="12" t="str">
        <f>RTD("cqg.rtd", ,"ContractData",C110, "NetLastTrade",, "T")</f>
        <v/>
      </c>
      <c r="H110" s="12" t="str">
        <f>RTD("cqg.rtd", ,"ContractData",C110, "Bid",, "T")</f>
        <v/>
      </c>
      <c r="I110" s="12" t="str">
        <f>RTD("cqg.rtd", ,"ContractData",C110, "Ask",, "T")</f>
        <v/>
      </c>
      <c r="J110" s="12" t="str">
        <f>IF(RTD("cqg.rtd", ,"ContractData",C110, "T_Settlement",, "T")="",RTD("cqg.rtd", ,"ContractData",C110, "LastTrade",, "T"),RTD("cqg.rtd", ,"ContractData",C110, "T_Settlement",, "T"))</f>
        <v/>
      </c>
      <c r="K110" s="12">
        <f>RTD("cqg.rtd", ,"ContractData",C110, "Y_Settlement",, "T")</f>
        <v>3.218</v>
      </c>
      <c r="L110" s="12" t="str">
        <f t="shared" si="15"/>
        <v/>
      </c>
      <c r="N110" s="1" t="str">
        <f t="shared" si="18"/>
        <v>35</v>
      </c>
      <c r="O110" s="1" t="str">
        <f t="shared" si="19"/>
        <v>NGEJ35</v>
      </c>
      <c r="P110" s="12" t="str">
        <f t="shared" si="16"/>
        <v/>
      </c>
      <c r="Q110" s="3"/>
    </row>
    <row r="111" spans="1:17" x14ac:dyDescent="0.3">
      <c r="A111">
        <f t="shared" si="17"/>
        <v>109</v>
      </c>
      <c r="B111" t="str">
        <f t="shared" si="13"/>
        <v>NGE?109</v>
      </c>
      <c r="C111" t="str">
        <f>RTD("cqg.rtd", ,"ContractData",B111, "Symbol",, "T")</f>
        <v>NGEK35</v>
      </c>
      <c r="D111" t="str">
        <f t="shared" si="14"/>
        <v>35</v>
      </c>
      <c r="E111" t="str">
        <f>RTD("cqg.rtd", ,"ContractData",B111, "ContractMonth",, "T")</f>
        <v>MAY</v>
      </c>
      <c r="F111" s="12" t="str">
        <f>RTD("cqg.rtd", ,"ContractData",C111, "LastTrade",, "T")</f>
        <v/>
      </c>
      <c r="G111" s="12" t="str">
        <f>RTD("cqg.rtd", ,"ContractData",C111, "NetLastTrade",, "T")</f>
        <v/>
      </c>
      <c r="H111" s="12" t="str">
        <f>RTD("cqg.rtd", ,"ContractData",C111, "Bid",, "T")</f>
        <v/>
      </c>
      <c r="I111" s="12" t="str">
        <f>RTD("cqg.rtd", ,"ContractData",C111, "Ask",, "T")</f>
        <v/>
      </c>
      <c r="J111" s="12" t="str">
        <f>IF(RTD("cqg.rtd", ,"ContractData",C111, "T_Settlement",, "T")="",RTD("cqg.rtd", ,"ContractData",C111, "LastTrade",, "T"),RTD("cqg.rtd", ,"ContractData",C111, "T_Settlement",, "T"))</f>
        <v/>
      </c>
      <c r="K111" s="12">
        <f>RTD("cqg.rtd", ,"ContractData",C111, "Y_Settlement",, "T")</f>
        <v>3.1960000000000002</v>
      </c>
      <c r="L111" s="12" t="str">
        <f t="shared" si="15"/>
        <v/>
      </c>
      <c r="N111" s="1" t="str">
        <f t="shared" si="18"/>
        <v>35</v>
      </c>
      <c r="O111" s="1" t="str">
        <f t="shared" si="19"/>
        <v>NGEK35</v>
      </c>
      <c r="P111" s="12" t="str">
        <f t="shared" si="16"/>
        <v/>
      </c>
      <c r="Q111" s="3"/>
    </row>
    <row r="112" spans="1:17" x14ac:dyDescent="0.3">
      <c r="A112">
        <f t="shared" si="17"/>
        <v>110</v>
      </c>
      <c r="B112" t="str">
        <f t="shared" si="13"/>
        <v>NGE?110</v>
      </c>
      <c r="C112" t="str">
        <f>RTD("cqg.rtd", ,"ContractData",B112, "Symbol",, "T")</f>
        <v>NGEM35</v>
      </c>
      <c r="D112" t="str">
        <f t="shared" si="14"/>
        <v>35</v>
      </c>
      <c r="E112" t="str">
        <f>RTD("cqg.rtd", ,"ContractData",B112, "ContractMonth",, "T")</f>
        <v>JUN</v>
      </c>
      <c r="F112" s="12" t="str">
        <f>RTD("cqg.rtd", ,"ContractData",C112, "LastTrade",, "T")</f>
        <v/>
      </c>
      <c r="G112" s="12" t="str">
        <f>RTD("cqg.rtd", ,"ContractData",C112, "NetLastTrade",, "T")</f>
        <v/>
      </c>
      <c r="H112" s="12" t="str">
        <f>RTD("cqg.rtd", ,"ContractData",C112, "Bid",, "T")</f>
        <v/>
      </c>
      <c r="I112" s="12" t="str">
        <f>RTD("cqg.rtd", ,"ContractData",C112, "Ask",, "T")</f>
        <v/>
      </c>
      <c r="J112" s="12" t="str">
        <f>IF(RTD("cqg.rtd", ,"ContractData",C112, "T_Settlement",, "T")="",RTD("cqg.rtd", ,"ContractData",C112, "LastTrade",, "T"),RTD("cqg.rtd", ,"ContractData",C112, "T_Settlement",, "T"))</f>
        <v/>
      </c>
      <c r="K112" s="12">
        <f>RTD("cqg.rtd", ,"ContractData",C112, "Y_Settlement",, "T")</f>
        <v>3.2309999999999999</v>
      </c>
      <c r="L112" s="12" t="str">
        <f t="shared" si="15"/>
        <v/>
      </c>
      <c r="N112" s="1" t="str">
        <f t="shared" si="18"/>
        <v>35</v>
      </c>
      <c r="O112" s="1" t="str">
        <f t="shared" si="19"/>
        <v>NGEM35</v>
      </c>
      <c r="P112" s="12" t="str">
        <f t="shared" si="16"/>
        <v/>
      </c>
      <c r="Q112" s="3"/>
    </row>
    <row r="113" spans="1:17" x14ac:dyDescent="0.3">
      <c r="A113">
        <f t="shared" si="17"/>
        <v>111</v>
      </c>
      <c r="B113" t="str">
        <f t="shared" si="13"/>
        <v>NGE?111</v>
      </c>
      <c r="C113" t="str">
        <f>RTD("cqg.rtd", ,"ContractData",B113, "Symbol",, "T")</f>
        <v>NGEN35</v>
      </c>
      <c r="D113" t="str">
        <f t="shared" si="14"/>
        <v>35</v>
      </c>
      <c r="E113" t="str">
        <f>RTD("cqg.rtd", ,"ContractData",B113, "ContractMonth",, "T")</f>
        <v>JUL</v>
      </c>
      <c r="F113" s="12" t="str">
        <f>RTD("cqg.rtd", ,"ContractData",C113, "LastTrade",, "T")</f>
        <v/>
      </c>
      <c r="G113" s="12" t="str">
        <f>RTD("cqg.rtd", ,"ContractData",C113, "NetLastTrade",, "T")</f>
        <v/>
      </c>
      <c r="H113" s="12" t="str">
        <f>RTD("cqg.rtd", ,"ContractData",C113, "Bid",, "T")</f>
        <v/>
      </c>
      <c r="I113" s="12" t="str">
        <f>RTD("cqg.rtd", ,"ContractData",C113, "Ask",, "T")</f>
        <v/>
      </c>
      <c r="J113" s="12" t="str">
        <f>IF(RTD("cqg.rtd", ,"ContractData",C113, "T_Settlement",, "T")="",RTD("cqg.rtd", ,"ContractData",C113, "LastTrade",, "T"),RTD("cqg.rtd", ,"ContractData",C113, "T_Settlement",, "T"))</f>
        <v/>
      </c>
      <c r="K113" s="12">
        <f>RTD("cqg.rtd", ,"ContractData",C113, "Y_Settlement",, "T")</f>
        <v>3.2709999999999999</v>
      </c>
      <c r="L113" s="12" t="str">
        <f t="shared" si="15"/>
        <v/>
      </c>
      <c r="N113" s="1" t="str">
        <f t="shared" si="18"/>
        <v>35</v>
      </c>
      <c r="O113" s="1" t="str">
        <f t="shared" si="19"/>
        <v>NGEN35</v>
      </c>
      <c r="P113" s="12" t="str">
        <f t="shared" si="16"/>
        <v/>
      </c>
      <c r="Q113" s="3"/>
    </row>
    <row r="114" spans="1:17" x14ac:dyDescent="0.3">
      <c r="A114">
        <f t="shared" si="17"/>
        <v>112</v>
      </c>
      <c r="B114" t="str">
        <f t="shared" si="13"/>
        <v>NGE?112</v>
      </c>
      <c r="C114" t="str">
        <f>RTD("cqg.rtd", ,"ContractData",B114, "Symbol",, "T")</f>
        <v>NGEQ35</v>
      </c>
      <c r="D114" t="str">
        <f t="shared" si="14"/>
        <v>35</v>
      </c>
      <c r="E114" t="str">
        <f>RTD("cqg.rtd", ,"ContractData",B114, "ContractMonth",, "T")</f>
        <v>AUG</v>
      </c>
      <c r="F114" s="12" t="str">
        <f>RTD("cqg.rtd", ,"ContractData",C114, "LastTrade",, "T")</f>
        <v/>
      </c>
      <c r="G114" s="12" t="str">
        <f>RTD("cqg.rtd", ,"ContractData",C114, "NetLastTrade",, "T")</f>
        <v/>
      </c>
      <c r="H114" s="12" t="str">
        <f>RTD("cqg.rtd", ,"ContractData",C114, "Bid",, "T")</f>
        <v/>
      </c>
      <c r="I114" s="12" t="str">
        <f>RTD("cqg.rtd", ,"ContractData",C114, "Ask",, "T")</f>
        <v/>
      </c>
      <c r="J114" s="12" t="str">
        <f>IF(RTD("cqg.rtd", ,"ContractData",C114, "T_Settlement",, "T")="",RTD("cqg.rtd", ,"ContractData",C114, "LastTrade",, "T"),RTD("cqg.rtd", ,"ContractData",C114, "T_Settlement",, "T"))</f>
        <v/>
      </c>
      <c r="K114" s="12">
        <f>RTD("cqg.rtd", ,"ContractData",C114, "Y_Settlement",, "T")</f>
        <v>3.3109999999999999</v>
      </c>
      <c r="L114" s="12" t="str">
        <f t="shared" si="15"/>
        <v/>
      </c>
      <c r="N114" s="1" t="str">
        <f t="shared" si="18"/>
        <v>35</v>
      </c>
      <c r="O114" s="1" t="str">
        <f t="shared" si="19"/>
        <v>NGEQ35</v>
      </c>
      <c r="P114" s="12" t="str">
        <f t="shared" si="16"/>
        <v/>
      </c>
      <c r="Q114" s="3"/>
    </row>
    <row r="115" spans="1:17" x14ac:dyDescent="0.3">
      <c r="A115">
        <f t="shared" si="17"/>
        <v>113</v>
      </c>
      <c r="B115" t="str">
        <f t="shared" si="13"/>
        <v>NGE?113</v>
      </c>
      <c r="C115" t="str">
        <f>RTD("cqg.rtd", ,"ContractData",B115, "Symbol",, "T")</f>
        <v>NGEU35</v>
      </c>
      <c r="D115" t="str">
        <f t="shared" si="14"/>
        <v>35</v>
      </c>
      <c r="E115" t="str">
        <f>RTD("cqg.rtd", ,"ContractData",B115, "ContractMonth",, "T")</f>
        <v>SEP</v>
      </c>
      <c r="F115" s="12" t="str">
        <f>RTD("cqg.rtd", ,"ContractData",C115, "LastTrade",, "T")</f>
        <v/>
      </c>
      <c r="G115" s="12" t="str">
        <f>RTD("cqg.rtd", ,"ContractData",C115, "NetLastTrade",, "T")</f>
        <v/>
      </c>
      <c r="H115" s="12" t="str">
        <f>RTD("cqg.rtd", ,"ContractData",C115, "Bid",, "T")</f>
        <v/>
      </c>
      <c r="I115" s="12" t="str">
        <f>RTD("cqg.rtd", ,"ContractData",C115, "Ask",, "T")</f>
        <v/>
      </c>
      <c r="J115" s="12" t="str">
        <f>IF(RTD("cqg.rtd", ,"ContractData",C115, "T_Settlement",, "T")="",RTD("cqg.rtd", ,"ContractData",C115, "LastTrade",, "T"),RTD("cqg.rtd", ,"ContractData",C115, "T_Settlement",, "T"))</f>
        <v/>
      </c>
      <c r="K115" s="12">
        <f>RTD("cqg.rtd", ,"ContractData",C115, "Y_Settlement",, "T")</f>
        <v>3.3260000000000001</v>
      </c>
      <c r="L115" s="12" t="str">
        <f t="shared" si="15"/>
        <v/>
      </c>
      <c r="N115" s="1" t="str">
        <f t="shared" si="18"/>
        <v>35</v>
      </c>
      <c r="O115" s="1" t="str">
        <f t="shared" si="19"/>
        <v>NGEU35</v>
      </c>
      <c r="P115" s="12" t="str">
        <f t="shared" si="16"/>
        <v/>
      </c>
      <c r="Q115" s="3"/>
    </row>
    <row r="116" spans="1:17" x14ac:dyDescent="0.3">
      <c r="A116">
        <f t="shared" si="17"/>
        <v>114</v>
      </c>
      <c r="B116" t="str">
        <f t="shared" si="13"/>
        <v>NGE?114</v>
      </c>
      <c r="C116" t="str">
        <f>RTD("cqg.rtd", ,"ContractData",B116, "Symbol",, "T")</f>
        <v>NGEV35</v>
      </c>
      <c r="D116" t="str">
        <f t="shared" si="14"/>
        <v>35</v>
      </c>
      <c r="E116" t="str">
        <f>RTD("cqg.rtd", ,"ContractData",B116, "ContractMonth",, "T")</f>
        <v>OCT</v>
      </c>
      <c r="F116" s="12" t="str">
        <f>RTD("cqg.rtd", ,"ContractData",C116, "LastTrade",, "T")</f>
        <v/>
      </c>
      <c r="G116" s="12" t="str">
        <f>RTD("cqg.rtd", ,"ContractData",C116, "NetLastTrade",, "T")</f>
        <v/>
      </c>
      <c r="H116" s="12">
        <f>RTD("cqg.rtd", ,"ContractData",C116, "Bid",, "T")</f>
        <v>3.33</v>
      </c>
      <c r="I116" s="12" t="str">
        <f>RTD("cqg.rtd", ,"ContractData",C116, "Ask",, "T")</f>
        <v/>
      </c>
      <c r="J116" s="12" t="str">
        <f>IF(RTD("cqg.rtd", ,"ContractData",C116, "T_Settlement",, "T")="",RTD("cqg.rtd", ,"ContractData",C116, "LastTrade",, "T"),RTD("cqg.rtd", ,"ContractData",C116, "T_Settlement",, "T"))</f>
        <v/>
      </c>
      <c r="K116" s="12">
        <f>RTD("cqg.rtd", ,"ContractData",C116, "Y_Settlement",, "T")</f>
        <v>3.3719999999999999</v>
      </c>
      <c r="L116" s="12" t="str">
        <f t="shared" si="15"/>
        <v/>
      </c>
      <c r="N116" s="1" t="str">
        <f t="shared" si="18"/>
        <v>35</v>
      </c>
      <c r="O116" s="1" t="str">
        <f t="shared" si="19"/>
        <v>NGEV35</v>
      </c>
      <c r="P116" s="12" t="str">
        <f t="shared" si="16"/>
        <v/>
      </c>
      <c r="Q116" s="3"/>
    </row>
    <row r="117" spans="1:17" x14ac:dyDescent="0.3">
      <c r="A117">
        <f t="shared" si="17"/>
        <v>115</v>
      </c>
      <c r="B117" t="str">
        <f t="shared" si="13"/>
        <v>NGE?115</v>
      </c>
      <c r="C117" t="str">
        <f>RTD("cqg.rtd", ,"ContractData",B117, "Symbol",, "T")</f>
        <v>NGEX35</v>
      </c>
      <c r="D117" t="str">
        <f t="shared" si="14"/>
        <v>35</v>
      </c>
      <c r="E117" t="str">
        <f>RTD("cqg.rtd", ,"ContractData",B117, "ContractMonth",, "T")</f>
        <v>NOV</v>
      </c>
      <c r="F117" s="12" t="str">
        <f>RTD("cqg.rtd", ,"ContractData",C117, "LastTrade",, "T")</f>
        <v/>
      </c>
      <c r="G117" s="12" t="str">
        <f>RTD("cqg.rtd", ,"ContractData",C117, "NetLastTrade",, "T")</f>
        <v/>
      </c>
      <c r="H117" s="12" t="str">
        <f>RTD("cqg.rtd", ,"ContractData",C117, "Bid",, "T")</f>
        <v/>
      </c>
      <c r="I117" s="12" t="str">
        <f>RTD("cqg.rtd", ,"ContractData",C117, "Ask",, "T")</f>
        <v/>
      </c>
      <c r="J117" s="12" t="str">
        <f>IF(RTD("cqg.rtd", ,"ContractData",C117, "T_Settlement",, "T")="",RTD("cqg.rtd", ,"ContractData",C117, "LastTrade",, "T"),RTD("cqg.rtd", ,"ContractData",C117, "T_Settlement",, "T"))</f>
        <v/>
      </c>
      <c r="K117" s="12">
        <f>RTD("cqg.rtd", ,"ContractData",C117, "Y_Settlement",, "T")</f>
        <v>3.5720000000000001</v>
      </c>
      <c r="L117" s="12" t="str">
        <f t="shared" si="15"/>
        <v/>
      </c>
      <c r="N117" s="1" t="str">
        <f t="shared" si="18"/>
        <v>35</v>
      </c>
      <c r="O117" s="1" t="str">
        <f t="shared" si="19"/>
        <v>NGEX35</v>
      </c>
      <c r="P117" s="12" t="str">
        <f t="shared" si="16"/>
        <v/>
      </c>
      <c r="Q117" s="3"/>
    </row>
    <row r="118" spans="1:17" x14ac:dyDescent="0.3">
      <c r="A118">
        <f t="shared" si="17"/>
        <v>116</v>
      </c>
      <c r="B118" t="str">
        <f t="shared" si="13"/>
        <v>NGE?116</v>
      </c>
      <c r="C118" t="str">
        <f>RTD("cqg.rtd", ,"ContractData",B118, "Symbol",, "T")</f>
        <v>NGEZ35</v>
      </c>
      <c r="D118" t="str">
        <f t="shared" si="14"/>
        <v>35</v>
      </c>
      <c r="E118" t="str">
        <f>RTD("cqg.rtd", ,"ContractData",B118, "ContractMonth",, "T")</f>
        <v>DEC</v>
      </c>
      <c r="F118" s="12" t="str">
        <f>RTD("cqg.rtd", ,"ContractData",C118, "LastTrade",, "T")</f>
        <v/>
      </c>
      <c r="G118" s="12" t="str">
        <f>RTD("cqg.rtd", ,"ContractData",C118, "NetLastTrade",, "T")</f>
        <v/>
      </c>
      <c r="H118" s="12" t="str">
        <f>RTD("cqg.rtd", ,"ContractData",C118, "Bid",, "T")</f>
        <v/>
      </c>
      <c r="I118" s="12" t="str">
        <f>RTD("cqg.rtd", ,"ContractData",C118, "Ask",, "T")</f>
        <v/>
      </c>
      <c r="J118" s="12" t="str">
        <f>IF(RTD("cqg.rtd", ,"ContractData",C118, "T_Settlement",, "T")="",RTD("cqg.rtd", ,"ContractData",C118, "LastTrade",, "T"),RTD("cqg.rtd", ,"ContractData",C118, "T_Settlement",, "T"))</f>
        <v/>
      </c>
      <c r="K118" s="12">
        <f>RTD("cqg.rtd", ,"ContractData",C118, "Y_Settlement",, "T")</f>
        <v>3.8820000000000001</v>
      </c>
      <c r="L118" s="12" t="str">
        <f t="shared" si="15"/>
        <v/>
      </c>
      <c r="N118" s="1" t="str">
        <f t="shared" si="18"/>
        <v>35</v>
      </c>
      <c r="O118" s="1" t="str">
        <f t="shared" si="19"/>
        <v>NGEZ35</v>
      </c>
      <c r="P118" s="12" t="str">
        <f t="shared" si="16"/>
        <v/>
      </c>
      <c r="Q118" s="3"/>
    </row>
    <row r="119" spans="1:17" x14ac:dyDescent="0.3">
      <c r="A119">
        <f t="shared" si="17"/>
        <v>117</v>
      </c>
      <c r="B119" t="str">
        <f t="shared" si="13"/>
        <v>NGE?117</v>
      </c>
      <c r="C119" t="str">
        <f>RTD("cqg.rtd", ,"ContractData",B119, "Symbol",, "T")</f>
        <v>NGEF36</v>
      </c>
      <c r="D119" t="str">
        <f t="shared" si="14"/>
        <v>36</v>
      </c>
      <c r="E119" t="str">
        <f>RTD("cqg.rtd", ,"ContractData",B119, "ContractMonth",, "T")</f>
        <v>JAN</v>
      </c>
      <c r="F119" s="12" t="str">
        <f>RTD("cqg.rtd", ,"ContractData",C119, "LastTrade",, "T")</f>
        <v/>
      </c>
      <c r="G119" s="12" t="str">
        <f>RTD("cqg.rtd", ,"ContractData",C119, "NetLastTrade",, "T")</f>
        <v/>
      </c>
      <c r="H119" s="12" t="str">
        <f>RTD("cqg.rtd", ,"ContractData",C119, "Bid",, "T")</f>
        <v/>
      </c>
      <c r="I119" s="12" t="str">
        <f>RTD("cqg.rtd", ,"ContractData",C119, "Ask",, "T")</f>
        <v/>
      </c>
      <c r="J119" s="12" t="str">
        <f>IF(RTD("cqg.rtd", ,"ContractData",C119, "T_Settlement",, "T")="",RTD("cqg.rtd", ,"ContractData",C119, "LastTrade",, "T"),RTD("cqg.rtd", ,"ContractData",C119, "T_Settlement",, "T"))</f>
        <v/>
      </c>
      <c r="K119" s="12">
        <f>RTD("cqg.rtd", ,"ContractData",C119, "Y_Settlement",, "T")</f>
        <v>4.1520000000000001</v>
      </c>
      <c r="L119" s="12" t="str">
        <f t="shared" si="15"/>
        <v/>
      </c>
      <c r="N119" s="1" t="str">
        <f t="shared" si="18"/>
        <v>36</v>
      </c>
      <c r="O119" s="1" t="str">
        <f t="shared" si="19"/>
        <v>NGEF36</v>
      </c>
      <c r="P119" s="12" t="str">
        <f t="shared" si="16"/>
        <v/>
      </c>
      <c r="Q119" s="3"/>
    </row>
    <row r="120" spans="1:17" x14ac:dyDescent="0.3">
      <c r="A120">
        <f t="shared" si="17"/>
        <v>118</v>
      </c>
      <c r="B120" t="str">
        <f t="shared" si="13"/>
        <v>NGE?118</v>
      </c>
      <c r="C120" t="str">
        <f>RTD("cqg.rtd", ,"ContractData",B120, "Symbol",, "T")</f>
        <v>NGEG36</v>
      </c>
      <c r="D120" t="str">
        <f t="shared" si="14"/>
        <v>36</v>
      </c>
      <c r="E120" t="str">
        <f>RTD("cqg.rtd", ,"ContractData",B120, "ContractMonth",, "T")</f>
        <v>FEB</v>
      </c>
      <c r="F120" s="12" t="str">
        <f>RTD("cqg.rtd", ,"ContractData",C120, "LastTrade",, "T")</f>
        <v/>
      </c>
      <c r="G120" s="12" t="str">
        <f>RTD("cqg.rtd", ,"ContractData",C120, "NetLastTrade",, "T")</f>
        <v/>
      </c>
      <c r="H120" s="12" t="str">
        <f>RTD("cqg.rtd", ,"ContractData",C120, "Bid",, "T")</f>
        <v/>
      </c>
      <c r="I120" s="12" t="str">
        <f>RTD("cqg.rtd", ,"ContractData",C120, "Ask",, "T")</f>
        <v/>
      </c>
      <c r="J120" s="12" t="str">
        <f>IF(RTD("cqg.rtd", ,"ContractData",C120, "T_Settlement",, "T")="",RTD("cqg.rtd", ,"ContractData",C120, "LastTrade",, "T"),RTD("cqg.rtd", ,"ContractData",C120, "T_Settlement",, "T"))</f>
        <v/>
      </c>
      <c r="K120" s="12">
        <f>RTD("cqg.rtd", ,"ContractData",C120, "Y_Settlement",, "T")</f>
        <v>3.9820000000000002</v>
      </c>
      <c r="L120" s="12" t="str">
        <f t="shared" si="15"/>
        <v/>
      </c>
      <c r="N120" s="1" t="str">
        <f t="shared" si="18"/>
        <v>36</v>
      </c>
      <c r="O120" s="1" t="str">
        <f t="shared" si="19"/>
        <v>NGEG36</v>
      </c>
      <c r="P120" s="12" t="str">
        <f t="shared" si="16"/>
        <v/>
      </c>
      <c r="Q120" s="3"/>
    </row>
    <row r="121" spans="1:17" x14ac:dyDescent="0.3">
      <c r="A121">
        <f t="shared" si="17"/>
        <v>119</v>
      </c>
      <c r="B121" t="str">
        <f t="shared" si="13"/>
        <v>NGE?119</v>
      </c>
      <c r="C121" t="str">
        <f>RTD("cqg.rtd", ,"ContractData",B121, "Symbol",, "T")</f>
        <v>NGEH36</v>
      </c>
      <c r="D121" t="str">
        <f t="shared" si="14"/>
        <v>36</v>
      </c>
      <c r="E121" t="str">
        <f>RTD("cqg.rtd", ,"ContractData",B121, "ContractMonth",, "T")</f>
        <v>MAR</v>
      </c>
      <c r="F121" s="12" t="str">
        <f>RTD("cqg.rtd", ,"ContractData",C121, "LastTrade",, "T")</f>
        <v/>
      </c>
      <c r="G121" s="12" t="str">
        <f>RTD("cqg.rtd", ,"ContractData",C121, "NetLastTrade",, "T")</f>
        <v/>
      </c>
      <c r="H121" s="12" t="str">
        <f>RTD("cqg.rtd", ,"ContractData",C121, "Bid",, "T")</f>
        <v/>
      </c>
      <c r="I121" s="12" t="str">
        <f>RTD("cqg.rtd", ,"ContractData",C121, "Ask",, "T")</f>
        <v/>
      </c>
      <c r="J121" s="12" t="str">
        <f>IF(RTD("cqg.rtd", ,"ContractData",C121, "T_Settlement",, "T")="",RTD("cqg.rtd", ,"ContractData",C121, "LastTrade",, "T"),RTD("cqg.rtd", ,"ContractData",C121, "T_Settlement",, "T"))</f>
        <v/>
      </c>
      <c r="K121" s="12">
        <f>RTD("cqg.rtd", ,"ContractData",C121, "Y_Settlement",, "T")</f>
        <v>3.7120000000000002</v>
      </c>
      <c r="L121" s="12" t="str">
        <f t="shared" si="15"/>
        <v/>
      </c>
      <c r="N121" s="1" t="str">
        <f t="shared" si="18"/>
        <v>36</v>
      </c>
      <c r="O121" s="1" t="str">
        <f t="shared" si="19"/>
        <v>NGEH36</v>
      </c>
      <c r="P121" s="12" t="str">
        <f t="shared" si="16"/>
        <v/>
      </c>
      <c r="Q121" s="3"/>
    </row>
    <row r="122" spans="1:17" x14ac:dyDescent="0.3">
      <c r="A122">
        <f t="shared" si="17"/>
        <v>120</v>
      </c>
      <c r="B122" t="str">
        <f t="shared" si="13"/>
        <v>NGE?120</v>
      </c>
      <c r="C122" t="str">
        <f>RTD("cqg.rtd", ,"ContractData",B122, "Symbol",, "T")</f>
        <v>NGEJ36</v>
      </c>
      <c r="D122" t="str">
        <f t="shared" si="14"/>
        <v>36</v>
      </c>
      <c r="E122" t="str">
        <f>RTD("cqg.rtd", ,"ContractData",B122, "ContractMonth",, "T")</f>
        <v>APR</v>
      </c>
      <c r="F122" s="12" t="str">
        <f>RTD("cqg.rtd", ,"ContractData",C122, "LastTrade",, "T")</f>
        <v/>
      </c>
      <c r="G122" s="12" t="str">
        <f>RTD("cqg.rtd", ,"ContractData",C122, "NetLastTrade",, "T")</f>
        <v/>
      </c>
      <c r="H122" s="12" t="str">
        <f>RTD("cqg.rtd", ,"ContractData",C122, "Bid",, "T")</f>
        <v/>
      </c>
      <c r="I122" s="12" t="str">
        <f>RTD("cqg.rtd", ,"ContractData",C122, "Ask",, "T")</f>
        <v/>
      </c>
      <c r="J122" s="12" t="str">
        <f>IF(RTD("cqg.rtd", ,"ContractData",C122, "T_Settlement",, "T")="",RTD("cqg.rtd", ,"ContractData",C122, "LastTrade",, "T"),RTD("cqg.rtd", ,"ContractData",C122, "T_Settlement",, "T"))</f>
        <v/>
      </c>
      <c r="K122" s="12">
        <f>RTD("cqg.rtd", ,"ContractData",C122, "Y_Settlement",, "T")</f>
        <v>3.3820000000000001</v>
      </c>
      <c r="L122" s="12" t="str">
        <f t="shared" si="15"/>
        <v/>
      </c>
      <c r="N122" s="1" t="str">
        <f t="shared" si="18"/>
        <v>36</v>
      </c>
      <c r="O122" s="1" t="str">
        <f t="shared" si="19"/>
        <v>NGEJ36</v>
      </c>
      <c r="P122" s="12" t="str">
        <f t="shared" si="16"/>
        <v/>
      </c>
      <c r="Q122" s="3"/>
    </row>
    <row r="123" spans="1:17" x14ac:dyDescent="0.3">
      <c r="A123">
        <f t="shared" si="17"/>
        <v>121</v>
      </c>
      <c r="B123" t="str">
        <f t="shared" si="13"/>
        <v>NGE?121</v>
      </c>
      <c r="C123" t="str">
        <f>RTD("cqg.rtd", ,"ContractData",B123, "Symbol",, "T")</f>
        <v>NGEK36</v>
      </c>
      <c r="D123" t="str">
        <f t="shared" si="14"/>
        <v>36</v>
      </c>
      <c r="E123" t="str">
        <f>RTD("cqg.rtd", ,"ContractData",B123, "ContractMonth",, "T")</f>
        <v>MAY</v>
      </c>
      <c r="F123" s="12" t="str">
        <f>RTD("cqg.rtd", ,"ContractData",C123, "LastTrade",, "T")</f>
        <v/>
      </c>
      <c r="G123" s="12" t="str">
        <f>RTD("cqg.rtd", ,"ContractData",C123, "NetLastTrade",, "T")</f>
        <v/>
      </c>
      <c r="H123" s="12" t="str">
        <f>RTD("cqg.rtd", ,"ContractData",C123, "Bid",, "T")</f>
        <v/>
      </c>
      <c r="I123" s="12" t="str">
        <f>RTD("cqg.rtd", ,"ContractData",C123, "Ask",, "T")</f>
        <v/>
      </c>
      <c r="J123" s="12" t="str">
        <f>IF(RTD("cqg.rtd", ,"ContractData",C123, "T_Settlement",, "T")="",RTD("cqg.rtd", ,"ContractData",C123, "LastTrade",, "T"),RTD("cqg.rtd", ,"ContractData",C123, "T_Settlement",, "T"))</f>
        <v/>
      </c>
      <c r="K123" s="12">
        <f>RTD("cqg.rtd", ,"ContractData",C123, "Y_Settlement",, "T")</f>
        <v>3.36</v>
      </c>
      <c r="L123" s="12" t="str">
        <f t="shared" si="15"/>
        <v/>
      </c>
      <c r="N123" s="1" t="str">
        <f t="shared" si="18"/>
        <v>36</v>
      </c>
      <c r="O123" s="1" t="str">
        <f t="shared" si="19"/>
        <v>NGEK36</v>
      </c>
      <c r="P123" s="12" t="str">
        <f t="shared" si="16"/>
        <v/>
      </c>
      <c r="Q123" s="3"/>
    </row>
    <row r="124" spans="1:17" x14ac:dyDescent="0.3">
      <c r="A124">
        <f t="shared" si="17"/>
        <v>122</v>
      </c>
      <c r="B124" t="str">
        <f t="shared" si="13"/>
        <v>NGE?122</v>
      </c>
      <c r="C124" t="str">
        <f>RTD("cqg.rtd", ,"ContractData",B124, "Symbol",, "T")</f>
        <v>NGEM36</v>
      </c>
      <c r="D124" t="str">
        <f t="shared" si="14"/>
        <v>36</v>
      </c>
      <c r="E124" t="str">
        <f>RTD("cqg.rtd", ,"ContractData",B124, "ContractMonth",, "T")</f>
        <v>JUN</v>
      </c>
      <c r="F124" s="12" t="str">
        <f>RTD("cqg.rtd", ,"ContractData",C124, "LastTrade",, "T")</f>
        <v/>
      </c>
      <c r="G124" s="12" t="str">
        <f>RTD("cqg.rtd", ,"ContractData",C124, "NetLastTrade",, "T")</f>
        <v/>
      </c>
      <c r="H124" s="12" t="str">
        <f>RTD("cqg.rtd", ,"ContractData",C124, "Bid",, "T")</f>
        <v/>
      </c>
      <c r="I124" s="12" t="str">
        <f>RTD("cqg.rtd", ,"ContractData",C124, "Ask",, "T")</f>
        <v/>
      </c>
      <c r="J124" s="12" t="str">
        <f>IF(RTD("cqg.rtd", ,"ContractData",C124, "T_Settlement",, "T")="",RTD("cqg.rtd", ,"ContractData",C124, "LastTrade",, "T"),RTD("cqg.rtd", ,"ContractData",C124, "T_Settlement",, "T"))</f>
        <v/>
      </c>
      <c r="K124" s="12">
        <f>RTD("cqg.rtd", ,"ContractData",C124, "Y_Settlement",, "T")</f>
        <v>3.4</v>
      </c>
      <c r="L124" s="12" t="str">
        <f t="shared" si="15"/>
        <v/>
      </c>
      <c r="N124" s="1" t="str">
        <f t="shared" si="18"/>
        <v>36</v>
      </c>
      <c r="O124" s="1" t="str">
        <f t="shared" si="19"/>
        <v>NGEM36</v>
      </c>
      <c r="P124" s="12" t="str">
        <f t="shared" si="16"/>
        <v/>
      </c>
      <c r="Q124" s="3"/>
    </row>
    <row r="125" spans="1:17" x14ac:dyDescent="0.3">
      <c r="A125">
        <f t="shared" si="17"/>
        <v>123</v>
      </c>
      <c r="B125" t="str">
        <f t="shared" si="13"/>
        <v>NGE?123</v>
      </c>
      <c r="C125" t="str">
        <f>RTD("cqg.rtd", ,"ContractData",B125, "Symbol",, "T")</f>
        <v>NGEN36</v>
      </c>
      <c r="D125" t="str">
        <f t="shared" si="14"/>
        <v>36</v>
      </c>
      <c r="E125" t="str">
        <f>RTD("cqg.rtd", ,"ContractData",B125, "ContractMonth",, "T")</f>
        <v>JUL</v>
      </c>
      <c r="F125" s="12" t="str">
        <f>RTD("cqg.rtd", ,"ContractData",C125, "LastTrade",, "T")</f>
        <v/>
      </c>
      <c r="G125" s="12" t="str">
        <f>RTD("cqg.rtd", ,"ContractData",C125, "NetLastTrade",, "T")</f>
        <v/>
      </c>
      <c r="H125" s="12" t="str">
        <f>RTD("cqg.rtd", ,"ContractData",C125, "Bid",, "T")</f>
        <v/>
      </c>
      <c r="I125" s="12" t="str">
        <f>RTD("cqg.rtd", ,"ContractData",C125, "Ask",, "T")</f>
        <v/>
      </c>
      <c r="J125" s="12" t="str">
        <f>IF(RTD("cqg.rtd", ,"ContractData",C125, "T_Settlement",, "T")="",RTD("cqg.rtd", ,"ContractData",C125, "LastTrade",, "T"),RTD("cqg.rtd", ,"ContractData",C125, "T_Settlement",, "T"))</f>
        <v/>
      </c>
      <c r="K125" s="12">
        <f>RTD("cqg.rtd", ,"ContractData",C125, "Y_Settlement",, "T")</f>
        <v>3.44</v>
      </c>
      <c r="L125" s="12" t="str">
        <f t="shared" si="15"/>
        <v/>
      </c>
      <c r="N125" s="1" t="str">
        <f t="shared" si="18"/>
        <v>36</v>
      </c>
      <c r="O125" s="1" t="str">
        <f t="shared" si="19"/>
        <v>NGEN36</v>
      </c>
      <c r="P125" s="12" t="str">
        <f t="shared" si="16"/>
        <v/>
      </c>
      <c r="Q125" s="3"/>
    </row>
    <row r="126" spans="1:17" x14ac:dyDescent="0.3">
      <c r="A126">
        <f t="shared" si="17"/>
        <v>124</v>
      </c>
      <c r="B126" t="str">
        <f t="shared" si="13"/>
        <v>NGE?124</v>
      </c>
      <c r="C126" t="str">
        <f>RTD("cqg.rtd", ,"ContractData",B126, "Symbol",, "T")</f>
        <v>NGEQ36</v>
      </c>
      <c r="D126" t="str">
        <f t="shared" si="14"/>
        <v>36</v>
      </c>
      <c r="E126" t="str">
        <f>RTD("cqg.rtd", ,"ContractData",B126, "ContractMonth",, "T")</f>
        <v>AUG</v>
      </c>
      <c r="F126" s="12" t="str">
        <f>RTD("cqg.rtd", ,"ContractData",C126, "LastTrade",, "T")</f>
        <v/>
      </c>
      <c r="G126" s="12" t="str">
        <f>RTD("cqg.rtd", ,"ContractData",C126, "NetLastTrade",, "T")</f>
        <v/>
      </c>
      <c r="H126" s="12" t="str">
        <f>RTD("cqg.rtd", ,"ContractData",C126, "Bid",, "T")</f>
        <v/>
      </c>
      <c r="I126" s="12" t="str">
        <f>RTD("cqg.rtd", ,"ContractData",C126, "Ask",, "T")</f>
        <v/>
      </c>
      <c r="J126" s="12" t="str">
        <f>IF(RTD("cqg.rtd", ,"ContractData",C126, "T_Settlement",, "T")="",RTD("cqg.rtd", ,"ContractData",C126, "LastTrade",, "T"),RTD("cqg.rtd", ,"ContractData",C126, "T_Settlement",, "T"))</f>
        <v/>
      </c>
      <c r="K126" s="12">
        <f>RTD("cqg.rtd", ,"ContractData",C126, "Y_Settlement",, "T")</f>
        <v>3.48</v>
      </c>
      <c r="L126" s="12" t="str">
        <f t="shared" si="15"/>
        <v/>
      </c>
      <c r="N126" s="1" t="str">
        <f t="shared" si="18"/>
        <v>36</v>
      </c>
      <c r="O126" s="1" t="str">
        <f t="shared" si="19"/>
        <v>NGEQ36</v>
      </c>
      <c r="P126" s="12" t="str">
        <f t="shared" si="16"/>
        <v/>
      </c>
      <c r="Q126" s="3"/>
    </row>
    <row r="127" spans="1:17" x14ac:dyDescent="0.3">
      <c r="A127">
        <f t="shared" si="17"/>
        <v>125</v>
      </c>
      <c r="B127" t="str">
        <f t="shared" si="13"/>
        <v>NGE?125</v>
      </c>
      <c r="C127" t="str">
        <f>RTD("cqg.rtd", ,"ContractData",B127, "Symbol",, "T")</f>
        <v>NGEU36</v>
      </c>
      <c r="D127" t="str">
        <f t="shared" si="14"/>
        <v>36</v>
      </c>
      <c r="E127" t="str">
        <f>RTD("cqg.rtd", ,"ContractData",B127, "ContractMonth",, "T")</f>
        <v>SEP</v>
      </c>
      <c r="F127" s="12" t="str">
        <f>RTD("cqg.rtd", ,"ContractData",C127, "LastTrade",, "T")</f>
        <v/>
      </c>
      <c r="G127" s="12" t="str">
        <f>RTD("cqg.rtd", ,"ContractData",C127, "NetLastTrade",, "T")</f>
        <v/>
      </c>
      <c r="H127" s="12" t="str">
        <f>RTD("cqg.rtd", ,"ContractData",C127, "Bid",, "T")</f>
        <v/>
      </c>
      <c r="I127" s="12" t="str">
        <f>RTD("cqg.rtd", ,"ContractData",C127, "Ask",, "T")</f>
        <v/>
      </c>
      <c r="J127" s="12" t="str">
        <f>IF(RTD("cqg.rtd", ,"ContractData",C127, "T_Settlement",, "T")="",RTD("cqg.rtd", ,"ContractData",C127, "LastTrade",, "T"),RTD("cqg.rtd", ,"ContractData",C127, "T_Settlement",, "T"))</f>
        <v/>
      </c>
      <c r="K127" s="12">
        <f>RTD("cqg.rtd", ,"ContractData",C127, "Y_Settlement",, "T")</f>
        <v>3.4950000000000001</v>
      </c>
      <c r="L127" s="12" t="str">
        <f t="shared" si="15"/>
        <v/>
      </c>
      <c r="N127" s="1" t="str">
        <f t="shared" si="18"/>
        <v>36</v>
      </c>
      <c r="O127" s="1" t="str">
        <f t="shared" si="19"/>
        <v>NGEU36</v>
      </c>
      <c r="P127" s="12" t="str">
        <f t="shared" si="16"/>
        <v/>
      </c>
      <c r="Q127" s="3"/>
    </row>
    <row r="128" spans="1:17" x14ac:dyDescent="0.3">
      <c r="A128">
        <f t="shared" si="17"/>
        <v>126</v>
      </c>
      <c r="B128" t="str">
        <f t="shared" si="13"/>
        <v>NGE?126</v>
      </c>
      <c r="C128" t="str">
        <f>RTD("cqg.rtd", ,"ContractData",B128, "Symbol",, "T")</f>
        <v>NGEV36</v>
      </c>
      <c r="D128" t="str">
        <f t="shared" si="14"/>
        <v>36</v>
      </c>
      <c r="E128" t="str">
        <f>RTD("cqg.rtd", ,"ContractData",B128, "ContractMonth",, "T")</f>
        <v>OCT</v>
      </c>
      <c r="F128" s="12" t="str">
        <f>RTD("cqg.rtd", ,"ContractData",C128, "LastTrade",, "T")</f>
        <v/>
      </c>
      <c r="G128" s="12" t="str">
        <f>RTD("cqg.rtd", ,"ContractData",C128, "NetLastTrade",, "T")</f>
        <v/>
      </c>
      <c r="H128" s="12" t="str">
        <f>RTD("cqg.rtd", ,"ContractData",C128, "Bid",, "T")</f>
        <v/>
      </c>
      <c r="I128" s="12" t="str">
        <f>RTD("cqg.rtd", ,"ContractData",C128, "Ask",, "T")</f>
        <v/>
      </c>
      <c r="J128" s="12" t="str">
        <f>IF(RTD("cqg.rtd", ,"ContractData",C128, "T_Settlement",, "T")="",RTD("cqg.rtd", ,"ContractData",C128, "LastTrade",, "T"),RTD("cqg.rtd", ,"ContractData",C128, "T_Settlement",, "T"))</f>
        <v/>
      </c>
      <c r="K128" s="12">
        <f>RTD("cqg.rtd", ,"ContractData",C128, "Y_Settlement",, "T")</f>
        <v>3.5409999999999999</v>
      </c>
      <c r="L128" s="12" t="str">
        <f t="shared" si="15"/>
        <v/>
      </c>
      <c r="N128" s="1" t="str">
        <f t="shared" si="18"/>
        <v>36</v>
      </c>
      <c r="O128" s="1" t="str">
        <f t="shared" si="19"/>
        <v>NGEV36</v>
      </c>
      <c r="P128" s="12" t="str">
        <f t="shared" si="16"/>
        <v/>
      </c>
      <c r="Q128" s="3"/>
    </row>
    <row r="129" spans="1:17" x14ac:dyDescent="0.3">
      <c r="A129">
        <f t="shared" si="17"/>
        <v>127</v>
      </c>
      <c r="B129" t="str">
        <f t="shared" si="13"/>
        <v>NGE?127</v>
      </c>
      <c r="C129" t="str">
        <f>RTD("cqg.rtd", ,"ContractData",B129, "Symbol",, "T")</f>
        <v>NGEX36</v>
      </c>
      <c r="D129" t="str">
        <f t="shared" si="14"/>
        <v>36</v>
      </c>
      <c r="E129" t="str">
        <f>RTD("cqg.rtd", ,"ContractData",B129, "ContractMonth",, "T")</f>
        <v>NOV</v>
      </c>
      <c r="F129" s="12" t="str">
        <f>RTD("cqg.rtd", ,"ContractData",C129, "LastTrade",, "T")</f>
        <v/>
      </c>
      <c r="G129" s="12" t="str">
        <f>RTD("cqg.rtd", ,"ContractData",C129, "NetLastTrade",, "T")</f>
        <v/>
      </c>
      <c r="H129" s="12" t="str">
        <f>RTD("cqg.rtd", ,"ContractData",C129, "Bid",, "T")</f>
        <v/>
      </c>
      <c r="I129" s="12" t="str">
        <f>RTD("cqg.rtd", ,"ContractData",C129, "Ask",, "T")</f>
        <v/>
      </c>
      <c r="J129" s="12" t="str">
        <f>IF(RTD("cqg.rtd", ,"ContractData",C129, "T_Settlement",, "T")="",RTD("cqg.rtd", ,"ContractData",C129, "LastTrade",, "T"),RTD("cqg.rtd", ,"ContractData",C129, "T_Settlement",, "T"))</f>
        <v/>
      </c>
      <c r="K129" s="12">
        <f>RTD("cqg.rtd", ,"ContractData",C129, "Y_Settlement",, "T")</f>
        <v>3.6910000000000003</v>
      </c>
      <c r="L129" s="12" t="str">
        <f t="shared" si="15"/>
        <v/>
      </c>
      <c r="N129" s="1" t="str">
        <f t="shared" si="18"/>
        <v>36</v>
      </c>
      <c r="O129" s="1" t="str">
        <f t="shared" si="19"/>
        <v>NGEX36</v>
      </c>
      <c r="P129" s="12" t="str">
        <f t="shared" si="16"/>
        <v/>
      </c>
      <c r="Q129" s="3"/>
    </row>
    <row r="130" spans="1:17" x14ac:dyDescent="0.3">
      <c r="A130">
        <f t="shared" si="17"/>
        <v>128</v>
      </c>
      <c r="B130" t="str">
        <f t="shared" si="13"/>
        <v>NGE?128</v>
      </c>
      <c r="C130" t="str">
        <f>RTD("cqg.rtd", ,"ContractData",B130, "Symbol",, "T")</f>
        <v>NGEZ36</v>
      </c>
      <c r="D130" t="str">
        <f t="shared" si="14"/>
        <v>36</v>
      </c>
      <c r="E130" t="str">
        <f>RTD("cqg.rtd", ,"ContractData",B130, "ContractMonth",, "T")</f>
        <v>DEC</v>
      </c>
      <c r="F130" s="12" t="str">
        <f>RTD("cqg.rtd", ,"ContractData",C130, "LastTrade",, "T")</f>
        <v/>
      </c>
      <c r="G130" s="12" t="str">
        <f>RTD("cqg.rtd", ,"ContractData",C130, "NetLastTrade",, "T")</f>
        <v/>
      </c>
      <c r="H130" s="12" t="str">
        <f>RTD("cqg.rtd", ,"ContractData",C130, "Bid",, "T")</f>
        <v/>
      </c>
      <c r="I130" s="12" t="str">
        <f>RTD("cqg.rtd", ,"ContractData",C130, "Ask",, "T")</f>
        <v/>
      </c>
      <c r="J130" s="12" t="str">
        <f>IF(RTD("cqg.rtd", ,"ContractData",C130, "T_Settlement",, "T")="",RTD("cqg.rtd", ,"ContractData",C130, "LastTrade",, "T"),RTD("cqg.rtd", ,"ContractData",C130, "T_Settlement",, "T"))</f>
        <v/>
      </c>
      <c r="K130" s="12">
        <f>RTD("cqg.rtd", ,"ContractData",C130, "Y_Settlement",, "T")</f>
        <v>3.9660000000000002</v>
      </c>
      <c r="L130" s="12" t="str">
        <f t="shared" si="15"/>
        <v/>
      </c>
      <c r="N130" s="1" t="str">
        <f t="shared" si="18"/>
        <v>36</v>
      </c>
      <c r="O130" s="1" t="str">
        <f t="shared" si="19"/>
        <v>NGEZ36</v>
      </c>
      <c r="P130" s="12" t="str">
        <f t="shared" si="16"/>
        <v/>
      </c>
      <c r="Q130" s="3"/>
    </row>
    <row r="131" spans="1:17" x14ac:dyDescent="0.3">
      <c r="A131">
        <f t="shared" si="17"/>
        <v>129</v>
      </c>
      <c r="B131" t="str">
        <f t="shared" si="13"/>
        <v>NGE?129</v>
      </c>
      <c r="C131" t="str">
        <f>RTD("cqg.rtd", ,"ContractData",B131, "Symbol",, "T")</f>
        <v>NGEF37</v>
      </c>
      <c r="D131" t="str">
        <f t="shared" si="14"/>
        <v>37</v>
      </c>
      <c r="E131" t="str">
        <f>RTD("cqg.rtd", ,"ContractData",B131, "ContractMonth",, "T")</f>
        <v>JAN</v>
      </c>
      <c r="F131" s="12" t="str">
        <f>RTD("cqg.rtd", ,"ContractData",C131, "LastTrade",, "T")</f>
        <v/>
      </c>
      <c r="G131" s="12" t="str">
        <f>RTD("cqg.rtd", ,"ContractData",C131, "NetLastTrade",, "T")</f>
        <v/>
      </c>
      <c r="H131" s="12" t="str">
        <f>RTD("cqg.rtd", ,"ContractData",C131, "Bid",, "T")</f>
        <v/>
      </c>
      <c r="I131" s="12" t="str">
        <f>RTD("cqg.rtd", ,"ContractData",C131, "Ask",, "T")</f>
        <v/>
      </c>
      <c r="J131" s="12" t="str">
        <f>IF(RTD("cqg.rtd", ,"ContractData",C131, "T_Settlement",, "T")="",RTD("cqg.rtd", ,"ContractData",C131, "LastTrade",, "T"),RTD("cqg.rtd", ,"ContractData",C131, "T_Settlement",, "T"))</f>
        <v/>
      </c>
      <c r="K131" s="12">
        <f>RTD("cqg.rtd", ,"ContractData",C131, "Y_Settlement",, "T")</f>
        <v>4.1909999999999998</v>
      </c>
      <c r="L131" s="12" t="str">
        <f t="shared" si="15"/>
        <v/>
      </c>
      <c r="N131" s="1" t="str">
        <f t="shared" si="18"/>
        <v>37</v>
      </c>
      <c r="O131" s="1" t="str">
        <f t="shared" si="19"/>
        <v>NGEF37</v>
      </c>
      <c r="P131" s="12" t="str">
        <f t="shared" si="16"/>
        <v/>
      </c>
      <c r="Q131" s="3"/>
    </row>
    <row r="132" spans="1:17" x14ac:dyDescent="0.3">
      <c r="A132">
        <f t="shared" si="17"/>
        <v>130</v>
      </c>
      <c r="B132" t="str">
        <f t="shared" ref="B132:B154" si="20">"NGE?"&amp;A132</f>
        <v>NGE?130</v>
      </c>
      <c r="C132" t="str">
        <f>RTD("cqg.rtd", ,"ContractData",B132, "Symbol",, "T")</f>
        <v>NGEG37</v>
      </c>
      <c r="D132" t="str">
        <f t="shared" ref="D132:D154" si="21">RIGHT(C132,2)</f>
        <v>37</v>
      </c>
      <c r="E132" t="str">
        <f>RTD("cqg.rtd", ,"ContractData",B132, "ContractMonth",, "T")</f>
        <v>FEB</v>
      </c>
      <c r="F132" s="12" t="str">
        <f>RTD("cqg.rtd", ,"ContractData",C132, "LastTrade",, "T")</f>
        <v/>
      </c>
      <c r="G132" s="12" t="str">
        <f>RTD("cqg.rtd", ,"ContractData",C132, "NetLastTrade",, "T")</f>
        <v/>
      </c>
      <c r="H132" s="12" t="str">
        <f>RTD("cqg.rtd", ,"ContractData",C132, "Bid",, "T")</f>
        <v/>
      </c>
      <c r="I132" s="12" t="str">
        <f>RTD("cqg.rtd", ,"ContractData",C132, "Ask",, "T")</f>
        <v/>
      </c>
      <c r="J132" s="12" t="str">
        <f>IF(RTD("cqg.rtd", ,"ContractData",C132, "T_Settlement",, "T")="",RTD("cqg.rtd", ,"ContractData",C132, "LastTrade",, "T"),RTD("cqg.rtd", ,"ContractData",C132, "T_Settlement",, "T"))</f>
        <v/>
      </c>
      <c r="K132" s="12">
        <f>RTD("cqg.rtd", ,"ContractData",C132, "Y_Settlement",, "T")</f>
        <v>4.0410000000000004</v>
      </c>
      <c r="L132" s="12" t="str">
        <f t="shared" ref="L132:L154" si="22">IFERROR(J132-K132,"")</f>
        <v/>
      </c>
      <c r="N132" s="1" t="str">
        <f t="shared" si="18"/>
        <v>37</v>
      </c>
      <c r="O132" s="1" t="str">
        <f t="shared" si="19"/>
        <v>NGEG37</v>
      </c>
      <c r="P132" s="12" t="str">
        <f t="shared" ref="P132:P154" si="23">IFERROR(ROUND(L132,4),"")</f>
        <v/>
      </c>
      <c r="Q132" s="3"/>
    </row>
    <row r="133" spans="1:17" x14ac:dyDescent="0.3">
      <c r="A133">
        <f t="shared" ref="A133:A139" si="24">A132+1</f>
        <v>131</v>
      </c>
      <c r="B133" t="str">
        <f t="shared" si="20"/>
        <v>NGE?131</v>
      </c>
      <c r="C133" t="str">
        <f>RTD("cqg.rtd", ,"ContractData",B133, "Symbol",, "T")</f>
        <v>NGEH37</v>
      </c>
      <c r="D133" t="str">
        <f t="shared" si="21"/>
        <v>37</v>
      </c>
      <c r="E133" t="str">
        <f>RTD("cqg.rtd", ,"ContractData",B133, "ContractMonth",, "T")</f>
        <v>MAR</v>
      </c>
      <c r="F133" s="12" t="str">
        <f>RTD("cqg.rtd", ,"ContractData",C133, "LastTrade",, "T")</f>
        <v/>
      </c>
      <c r="G133" s="12" t="str">
        <f>RTD("cqg.rtd", ,"ContractData",C133, "NetLastTrade",, "T")</f>
        <v/>
      </c>
      <c r="H133" s="12" t="str">
        <f>RTD("cqg.rtd", ,"ContractData",C133, "Bid",, "T")</f>
        <v/>
      </c>
      <c r="I133" s="12" t="str">
        <f>RTD("cqg.rtd", ,"ContractData",C133, "Ask",, "T")</f>
        <v/>
      </c>
      <c r="J133" s="12" t="str">
        <f>IF(RTD("cqg.rtd", ,"ContractData",C133, "T_Settlement",, "T")="",RTD("cqg.rtd", ,"ContractData",C133, "LastTrade",, "T"),RTD("cqg.rtd", ,"ContractData",C133, "T_Settlement",, "T"))</f>
        <v/>
      </c>
      <c r="K133" s="12">
        <f>RTD("cqg.rtd", ,"ContractData",C133, "Y_Settlement",, "T")</f>
        <v>3.8410000000000002</v>
      </c>
      <c r="L133" s="12" t="str">
        <f t="shared" si="22"/>
        <v/>
      </c>
      <c r="N133" s="1" t="str">
        <f t="shared" ref="N133:N154" si="25">D133</f>
        <v>37</v>
      </c>
      <c r="O133" s="1" t="str">
        <f t="shared" ref="O133:O154" si="26">C133</f>
        <v>NGEH37</v>
      </c>
      <c r="P133" s="12" t="str">
        <f t="shared" si="23"/>
        <v/>
      </c>
    </row>
    <row r="134" spans="1:17" x14ac:dyDescent="0.3">
      <c r="A134">
        <f t="shared" si="24"/>
        <v>132</v>
      </c>
      <c r="B134" t="str">
        <f t="shared" si="20"/>
        <v>NGE?132</v>
      </c>
      <c r="C134" t="str">
        <f>RTD("cqg.rtd", ,"ContractData",B134, "Symbol",, "T")</f>
        <v>NGEJ37</v>
      </c>
      <c r="D134" t="str">
        <f t="shared" si="21"/>
        <v>37</v>
      </c>
      <c r="E134" t="str">
        <f>RTD("cqg.rtd", ,"ContractData",B134, "ContractMonth",, "T")</f>
        <v>APR</v>
      </c>
      <c r="F134" s="12" t="str">
        <f>RTD("cqg.rtd", ,"ContractData",C134, "LastTrade",, "T")</f>
        <v/>
      </c>
      <c r="G134" s="12" t="str">
        <f>RTD("cqg.rtd", ,"ContractData",C134, "NetLastTrade",, "T")</f>
        <v/>
      </c>
      <c r="H134" s="12" t="str">
        <f>RTD("cqg.rtd", ,"ContractData",C134, "Bid",, "T")</f>
        <v/>
      </c>
      <c r="I134" s="12" t="str">
        <f>RTD("cqg.rtd", ,"ContractData",C134, "Ask",, "T")</f>
        <v/>
      </c>
      <c r="J134" s="12" t="str">
        <f>IF(RTD("cqg.rtd", ,"ContractData",C134, "T_Settlement",, "T")="",RTD("cqg.rtd", ,"ContractData",C134, "LastTrade",, "T"),RTD("cqg.rtd", ,"ContractData",C134, "T_Settlement",, "T"))</f>
        <v/>
      </c>
      <c r="K134" s="12">
        <f>RTD("cqg.rtd", ,"ContractData",C134, "Y_Settlement",, "T")</f>
        <v>3.5110000000000001</v>
      </c>
      <c r="L134" s="12" t="str">
        <f t="shared" si="22"/>
        <v/>
      </c>
      <c r="N134" s="1" t="str">
        <f t="shared" si="25"/>
        <v>37</v>
      </c>
      <c r="O134" s="1" t="str">
        <f t="shared" si="26"/>
        <v>NGEJ37</v>
      </c>
      <c r="P134" s="12" t="str">
        <f t="shared" si="23"/>
        <v/>
      </c>
    </row>
    <row r="135" spans="1:17" x14ac:dyDescent="0.3">
      <c r="A135">
        <f t="shared" si="24"/>
        <v>133</v>
      </c>
      <c r="B135" t="str">
        <f t="shared" si="20"/>
        <v>NGE?133</v>
      </c>
      <c r="C135" t="str">
        <f>RTD("cqg.rtd", ,"ContractData",B135, "Symbol",, "T")</f>
        <v>NGEK37</v>
      </c>
      <c r="D135" t="str">
        <f t="shared" si="21"/>
        <v>37</v>
      </c>
      <c r="E135" t="str">
        <f>RTD("cqg.rtd", ,"ContractData",B135, "ContractMonth",, "T")</f>
        <v>MAY</v>
      </c>
      <c r="F135" s="12" t="str">
        <f>RTD("cqg.rtd", ,"ContractData",C135, "LastTrade",, "T")</f>
        <v/>
      </c>
      <c r="G135" s="12" t="str">
        <f>RTD("cqg.rtd", ,"ContractData",C135, "NetLastTrade",, "T")</f>
        <v/>
      </c>
      <c r="H135" s="12" t="str">
        <f>RTD("cqg.rtd", ,"ContractData",C135, "Bid",, "T")</f>
        <v/>
      </c>
      <c r="I135" s="12" t="str">
        <f>RTD("cqg.rtd", ,"ContractData",C135, "Ask",, "T")</f>
        <v/>
      </c>
      <c r="J135" s="12" t="str">
        <f>IF(RTD("cqg.rtd", ,"ContractData",C135, "T_Settlement",, "T")="",RTD("cqg.rtd", ,"ContractData",C135, "LastTrade",, "T"),RTD("cqg.rtd", ,"ContractData",C135, "T_Settlement",, "T"))</f>
        <v/>
      </c>
      <c r="K135" s="12">
        <f>RTD("cqg.rtd", ,"ContractData",C135, "Y_Settlement",, "T")</f>
        <v>3.4889999999999999</v>
      </c>
      <c r="L135" s="12" t="str">
        <f t="shared" si="22"/>
        <v/>
      </c>
      <c r="N135" s="1" t="str">
        <f t="shared" si="25"/>
        <v>37</v>
      </c>
      <c r="O135" s="1" t="str">
        <f t="shared" si="26"/>
        <v>NGEK37</v>
      </c>
      <c r="P135" s="12" t="str">
        <f t="shared" si="23"/>
        <v/>
      </c>
    </row>
    <row r="136" spans="1:17" x14ac:dyDescent="0.3">
      <c r="A136">
        <f t="shared" si="24"/>
        <v>134</v>
      </c>
      <c r="B136" t="str">
        <f t="shared" si="20"/>
        <v>NGE?134</v>
      </c>
      <c r="C136" t="str">
        <f>RTD("cqg.rtd", ,"ContractData",B136, "Symbol",, "T")</f>
        <v>NGEM37</v>
      </c>
      <c r="D136" t="str">
        <f t="shared" si="21"/>
        <v>37</v>
      </c>
      <c r="E136" t="str">
        <f>RTD("cqg.rtd", ,"ContractData",B136, "ContractMonth",, "T")</f>
        <v>JUN</v>
      </c>
      <c r="F136" s="12" t="str">
        <f>RTD("cqg.rtd", ,"ContractData",C136, "LastTrade",, "T")</f>
        <v/>
      </c>
      <c r="G136" s="12" t="str">
        <f>RTD("cqg.rtd", ,"ContractData",C136, "NetLastTrade",, "T")</f>
        <v/>
      </c>
      <c r="H136" s="12" t="str">
        <f>RTD("cqg.rtd", ,"ContractData",C136, "Bid",, "T")</f>
        <v/>
      </c>
      <c r="I136" s="12" t="str">
        <f>RTD("cqg.rtd", ,"ContractData",C136, "Ask",, "T")</f>
        <v/>
      </c>
      <c r="J136" s="12" t="str">
        <f>IF(RTD("cqg.rtd", ,"ContractData",C136, "T_Settlement",, "T")="",RTD("cqg.rtd", ,"ContractData",C136, "LastTrade",, "T"),RTD("cqg.rtd", ,"ContractData",C136, "T_Settlement",, "T"))</f>
        <v/>
      </c>
      <c r="K136" s="12">
        <f>RTD("cqg.rtd", ,"ContractData",C136, "Y_Settlement",, "T")</f>
        <v>3.524</v>
      </c>
      <c r="L136" s="12" t="str">
        <f t="shared" si="22"/>
        <v/>
      </c>
      <c r="N136" s="1" t="str">
        <f t="shared" si="25"/>
        <v>37</v>
      </c>
      <c r="O136" s="1" t="str">
        <f t="shared" si="26"/>
        <v>NGEM37</v>
      </c>
      <c r="P136" s="12" t="str">
        <f t="shared" si="23"/>
        <v/>
      </c>
    </row>
    <row r="137" spans="1:17" x14ac:dyDescent="0.3">
      <c r="A137">
        <f t="shared" si="24"/>
        <v>135</v>
      </c>
      <c r="B137" t="str">
        <f t="shared" si="20"/>
        <v>NGE?135</v>
      </c>
      <c r="C137" t="str">
        <f>RTD("cqg.rtd", ,"ContractData",B137, "Symbol",, "T")</f>
        <v>NGEN37</v>
      </c>
      <c r="D137" t="str">
        <f t="shared" si="21"/>
        <v>37</v>
      </c>
      <c r="E137" t="str">
        <f>RTD("cqg.rtd", ,"ContractData",B137, "ContractMonth",, "T")</f>
        <v>JUL</v>
      </c>
      <c r="F137" s="12" t="str">
        <f>RTD("cqg.rtd", ,"ContractData",C137, "LastTrade",, "T")</f>
        <v/>
      </c>
      <c r="G137" s="12" t="str">
        <f>RTD("cqg.rtd", ,"ContractData",C137, "NetLastTrade",, "T")</f>
        <v/>
      </c>
      <c r="H137" s="12" t="str">
        <f>RTD("cqg.rtd", ,"ContractData",C137, "Bid",, "T")</f>
        <v/>
      </c>
      <c r="I137" s="12" t="str">
        <f>RTD("cqg.rtd", ,"ContractData",C137, "Ask",, "T")</f>
        <v/>
      </c>
      <c r="J137" s="12" t="str">
        <f>IF(RTD("cqg.rtd", ,"ContractData",C137, "T_Settlement",, "T")="",RTD("cqg.rtd", ,"ContractData",C137, "LastTrade",, "T"),RTD("cqg.rtd", ,"ContractData",C137, "T_Settlement",, "T"))</f>
        <v/>
      </c>
      <c r="K137" s="12">
        <f>RTD("cqg.rtd", ,"ContractData",C137, "Y_Settlement",, "T")</f>
        <v>3.5640000000000001</v>
      </c>
      <c r="L137" s="12" t="str">
        <f t="shared" si="22"/>
        <v/>
      </c>
      <c r="N137" s="1" t="str">
        <f t="shared" si="25"/>
        <v>37</v>
      </c>
      <c r="O137" s="1" t="str">
        <f t="shared" si="26"/>
        <v>NGEN37</v>
      </c>
      <c r="P137" s="12" t="str">
        <f t="shared" si="23"/>
        <v/>
      </c>
    </row>
    <row r="138" spans="1:17" x14ac:dyDescent="0.3">
      <c r="A138">
        <f t="shared" si="24"/>
        <v>136</v>
      </c>
      <c r="B138" t="str">
        <f t="shared" si="20"/>
        <v>NGE?136</v>
      </c>
      <c r="C138" t="str">
        <f>RTD("cqg.rtd", ,"ContractData",B138, "Symbol",, "T")</f>
        <v>NGEQ37</v>
      </c>
      <c r="D138" t="str">
        <f t="shared" si="21"/>
        <v>37</v>
      </c>
      <c r="E138" t="str">
        <f>RTD("cqg.rtd", ,"ContractData",B138, "ContractMonth",, "T")</f>
        <v>AUG</v>
      </c>
      <c r="F138" s="12" t="str">
        <f>RTD("cqg.rtd", ,"ContractData",C138, "LastTrade",, "T")</f>
        <v/>
      </c>
      <c r="G138" s="12" t="str">
        <f>RTD("cqg.rtd", ,"ContractData",C138, "NetLastTrade",, "T")</f>
        <v/>
      </c>
      <c r="H138" s="12" t="str">
        <f>RTD("cqg.rtd", ,"ContractData",C138, "Bid",, "T")</f>
        <v/>
      </c>
      <c r="I138" s="12" t="str">
        <f>RTD("cqg.rtd", ,"ContractData",C138, "Ask",, "T")</f>
        <v/>
      </c>
      <c r="J138" s="12" t="str">
        <f>IF(RTD("cqg.rtd", ,"ContractData",C138, "T_Settlement",, "T")="",RTD("cqg.rtd", ,"ContractData",C138, "LastTrade",, "T"),RTD("cqg.rtd", ,"ContractData",C138, "T_Settlement",, "T"))</f>
        <v/>
      </c>
      <c r="K138" s="12">
        <f>RTD("cqg.rtd", ,"ContractData",C138, "Y_Settlement",, "T")</f>
        <v>3.6040000000000001</v>
      </c>
      <c r="L138" s="12" t="str">
        <f t="shared" si="22"/>
        <v/>
      </c>
      <c r="N138" s="1" t="str">
        <f t="shared" si="25"/>
        <v>37</v>
      </c>
      <c r="O138" s="1" t="str">
        <f t="shared" si="26"/>
        <v>NGEQ37</v>
      </c>
      <c r="P138" s="12" t="str">
        <f t="shared" si="23"/>
        <v/>
      </c>
    </row>
    <row r="139" spans="1:17" x14ac:dyDescent="0.3">
      <c r="A139">
        <f t="shared" si="24"/>
        <v>137</v>
      </c>
      <c r="B139" t="str">
        <f t="shared" si="20"/>
        <v>NGE?137</v>
      </c>
      <c r="C139" t="str">
        <f>RTD("cqg.rtd", ,"ContractData",B139, "Symbol",, "T")</f>
        <v>NGEU37</v>
      </c>
      <c r="D139" t="str">
        <f t="shared" si="21"/>
        <v>37</v>
      </c>
      <c r="E139" t="str">
        <f>RTD("cqg.rtd", ,"ContractData",B139, "ContractMonth",, "T")</f>
        <v>SEP</v>
      </c>
      <c r="F139" s="12" t="str">
        <f>RTD("cqg.rtd", ,"ContractData",C139, "LastTrade",, "T")</f>
        <v/>
      </c>
      <c r="G139" s="12" t="str">
        <f>RTD("cqg.rtd", ,"ContractData",C139, "NetLastTrade",, "T")</f>
        <v/>
      </c>
      <c r="H139" s="12" t="str">
        <f>RTD("cqg.rtd", ,"ContractData",C139, "Bid",, "T")</f>
        <v/>
      </c>
      <c r="I139" s="12" t="str">
        <f>RTD("cqg.rtd", ,"ContractData",C139, "Ask",, "T")</f>
        <v/>
      </c>
      <c r="J139" s="12" t="str">
        <f>IF(RTD("cqg.rtd", ,"ContractData",C139, "T_Settlement",, "T")="",RTD("cqg.rtd", ,"ContractData",C139, "LastTrade",, "T"),RTD("cqg.rtd", ,"ContractData",C139, "T_Settlement",, "T"))</f>
        <v/>
      </c>
      <c r="K139" s="12">
        <f>RTD("cqg.rtd", ,"ContractData",C139, "Y_Settlement",, "T")</f>
        <v>3.6190000000000002</v>
      </c>
      <c r="L139" s="12" t="str">
        <f t="shared" si="22"/>
        <v/>
      </c>
      <c r="N139" s="1" t="str">
        <f t="shared" si="25"/>
        <v>37</v>
      </c>
      <c r="O139" s="1" t="str">
        <f t="shared" si="26"/>
        <v>NGEU37</v>
      </c>
      <c r="P139" s="12" t="str">
        <f t="shared" si="23"/>
        <v/>
      </c>
    </row>
    <row r="140" spans="1:17" x14ac:dyDescent="0.3">
      <c r="A140">
        <f t="shared" ref="A140:A148" si="27">A139+1</f>
        <v>138</v>
      </c>
      <c r="B140" t="str">
        <f t="shared" si="20"/>
        <v>NGE?138</v>
      </c>
      <c r="C140" t="str">
        <f>RTD("cqg.rtd", ,"ContractData",B140, "Symbol",, "T")</f>
        <v>NGEV37</v>
      </c>
      <c r="D140" t="str">
        <f t="shared" si="21"/>
        <v>37</v>
      </c>
      <c r="E140" t="str">
        <f>RTD("cqg.rtd", ,"ContractData",B140, "ContractMonth",, "T")</f>
        <v>OCT</v>
      </c>
      <c r="F140" s="12" t="str">
        <f>RTD("cqg.rtd", ,"ContractData",C140, "LastTrade",, "T")</f>
        <v/>
      </c>
      <c r="G140" s="12" t="str">
        <f>RTD("cqg.rtd", ,"ContractData",C140, "NetLastTrade",, "T")</f>
        <v/>
      </c>
      <c r="H140" s="12" t="str">
        <f>RTD("cqg.rtd", ,"ContractData",C140, "Bid",, "T")</f>
        <v/>
      </c>
      <c r="I140" s="12" t="str">
        <f>RTD("cqg.rtd", ,"ContractData",C140, "Ask",, "T")</f>
        <v/>
      </c>
      <c r="J140" s="12" t="str">
        <f>IF(RTD("cqg.rtd", ,"ContractData",C140, "T_Settlement",, "T")="",RTD("cqg.rtd", ,"ContractData",C140, "LastTrade",, "T"),RTD("cqg.rtd", ,"ContractData",C140, "T_Settlement",, "T"))</f>
        <v/>
      </c>
      <c r="K140" s="12">
        <f>RTD("cqg.rtd", ,"ContractData",C140, "Y_Settlement",, "T")</f>
        <v>3.665</v>
      </c>
      <c r="L140" s="12" t="str">
        <f t="shared" si="22"/>
        <v/>
      </c>
      <c r="N140" s="1" t="str">
        <f t="shared" si="25"/>
        <v>37</v>
      </c>
      <c r="O140" s="1" t="str">
        <f t="shared" si="26"/>
        <v>NGEV37</v>
      </c>
      <c r="P140" s="12" t="str">
        <f t="shared" si="23"/>
        <v/>
      </c>
    </row>
    <row r="141" spans="1:17" x14ac:dyDescent="0.3">
      <c r="A141">
        <f t="shared" si="27"/>
        <v>139</v>
      </c>
      <c r="B141" t="str">
        <f t="shared" si="20"/>
        <v>NGE?139</v>
      </c>
      <c r="C141" t="str">
        <f>RTD("cqg.rtd", ,"ContractData",B141, "Symbol",, "T")</f>
        <v>NGEX37</v>
      </c>
      <c r="D141" t="str">
        <f t="shared" si="21"/>
        <v>37</v>
      </c>
      <c r="E141" t="str">
        <f>RTD("cqg.rtd", ,"ContractData",B141, "ContractMonth",, "T")</f>
        <v>NOV</v>
      </c>
      <c r="F141" s="12" t="str">
        <f>RTD("cqg.rtd", ,"ContractData",C141, "LastTrade",, "T")</f>
        <v/>
      </c>
      <c r="G141" s="12" t="str">
        <f>RTD("cqg.rtd", ,"ContractData",C141, "NetLastTrade",, "T")</f>
        <v/>
      </c>
      <c r="H141" s="12" t="str">
        <f>RTD("cqg.rtd", ,"ContractData",C141, "Bid",, "T")</f>
        <v/>
      </c>
      <c r="I141" s="12" t="str">
        <f>RTD("cqg.rtd", ,"ContractData",C141, "Ask",, "T")</f>
        <v/>
      </c>
      <c r="J141" s="12" t="str">
        <f>IF(RTD("cqg.rtd", ,"ContractData",C141, "T_Settlement",, "T")="",RTD("cqg.rtd", ,"ContractData",C141, "LastTrade",, "T"),RTD("cqg.rtd", ,"ContractData",C141, "T_Settlement",, "T"))</f>
        <v/>
      </c>
      <c r="K141" s="12">
        <f>RTD("cqg.rtd", ,"ContractData",C141, "Y_Settlement",, "T")</f>
        <v>3.79</v>
      </c>
      <c r="L141" s="12" t="str">
        <f t="shared" si="22"/>
        <v/>
      </c>
      <c r="N141" s="1" t="str">
        <f t="shared" si="25"/>
        <v>37</v>
      </c>
      <c r="O141" s="1" t="str">
        <f t="shared" si="26"/>
        <v>NGEX37</v>
      </c>
      <c r="P141" s="12" t="str">
        <f t="shared" si="23"/>
        <v/>
      </c>
    </row>
    <row r="142" spans="1:17" x14ac:dyDescent="0.3">
      <c r="A142">
        <f t="shared" si="27"/>
        <v>140</v>
      </c>
      <c r="B142" t="str">
        <f t="shared" si="20"/>
        <v>NGE?140</v>
      </c>
      <c r="C142" t="str">
        <f>RTD("cqg.rtd", ,"ContractData",B142, "Symbol",, "T")</f>
        <v>NGEZ37</v>
      </c>
      <c r="D142" t="str">
        <f t="shared" si="21"/>
        <v>37</v>
      </c>
      <c r="E142" t="str">
        <f>RTD("cqg.rtd", ,"ContractData",B142, "ContractMonth",, "T")</f>
        <v>DEC</v>
      </c>
      <c r="F142" s="12" t="str">
        <f>RTD("cqg.rtd", ,"ContractData",C142, "LastTrade",, "T")</f>
        <v/>
      </c>
      <c r="G142" s="12" t="str">
        <f>RTD("cqg.rtd", ,"ContractData",C142, "NetLastTrade",, "T")</f>
        <v/>
      </c>
      <c r="H142" s="12" t="str">
        <f>RTD("cqg.rtd", ,"ContractData",C142, "Bid",, "T")</f>
        <v/>
      </c>
      <c r="I142" s="12" t="str">
        <f>RTD("cqg.rtd", ,"ContractData",C142, "Ask",, "T")</f>
        <v/>
      </c>
      <c r="J142" s="12" t="str">
        <f>IF(RTD("cqg.rtd", ,"ContractData",C142, "T_Settlement",, "T")="",RTD("cqg.rtd", ,"ContractData",C142, "LastTrade",, "T"),RTD("cqg.rtd", ,"ContractData",C142, "T_Settlement",, "T"))</f>
        <v/>
      </c>
      <c r="K142" s="12">
        <f>RTD("cqg.rtd", ,"ContractData",C142, "Y_Settlement",, "T")</f>
        <v>4.0149999999999997</v>
      </c>
      <c r="L142" s="12" t="str">
        <f t="shared" si="22"/>
        <v/>
      </c>
      <c r="N142" s="1" t="str">
        <f t="shared" si="25"/>
        <v>37</v>
      </c>
      <c r="O142" s="1" t="str">
        <f t="shared" si="26"/>
        <v>NGEZ37</v>
      </c>
      <c r="P142" s="12" t="str">
        <f t="shared" si="23"/>
        <v/>
      </c>
    </row>
    <row r="143" spans="1:17" x14ac:dyDescent="0.3">
      <c r="A143">
        <f t="shared" si="27"/>
        <v>141</v>
      </c>
      <c r="B143" t="str">
        <f t="shared" si="20"/>
        <v>NGE?141</v>
      </c>
      <c r="C143" t="str">
        <f>RTD("cqg.rtd", ,"ContractData",B143, "Symbol",, "T")</f>
        <v>NGEF38</v>
      </c>
      <c r="D143" t="str">
        <f t="shared" si="21"/>
        <v>38</v>
      </c>
      <c r="E143" t="str">
        <f>RTD("cqg.rtd", ,"ContractData",B143, "ContractMonth",, "T")</f>
        <v>JAN</v>
      </c>
      <c r="F143" s="12" t="str">
        <f>RTD("cqg.rtd", ,"ContractData",C143, "LastTrade",, "T")</f>
        <v/>
      </c>
      <c r="G143" s="12" t="str">
        <f>RTD("cqg.rtd", ,"ContractData",C143, "NetLastTrade",, "T")</f>
        <v/>
      </c>
      <c r="H143" s="12" t="str">
        <f>RTD("cqg.rtd", ,"ContractData",C143, "Bid",, "T")</f>
        <v/>
      </c>
      <c r="I143" s="12" t="str">
        <f>RTD("cqg.rtd", ,"ContractData",C143, "Ask",, "T")</f>
        <v/>
      </c>
      <c r="J143" s="12" t="str">
        <f>IF(RTD("cqg.rtd", ,"ContractData",C143, "T_Settlement",, "T")="",RTD("cqg.rtd", ,"ContractData",C143, "LastTrade",, "T"),RTD("cqg.rtd", ,"ContractData",C143, "T_Settlement",, "T"))</f>
        <v/>
      </c>
      <c r="K143" s="12">
        <f>RTD("cqg.rtd", ,"ContractData",C143, "Y_Settlement",, "T")</f>
        <v>4.28</v>
      </c>
      <c r="L143" s="12" t="str">
        <f t="shared" si="22"/>
        <v/>
      </c>
      <c r="N143" s="1" t="str">
        <f t="shared" si="25"/>
        <v>38</v>
      </c>
      <c r="O143" s="1" t="str">
        <f t="shared" si="26"/>
        <v>NGEF38</v>
      </c>
      <c r="P143" s="12" t="str">
        <f t="shared" si="23"/>
        <v/>
      </c>
    </row>
    <row r="144" spans="1:17" x14ac:dyDescent="0.3">
      <c r="A144">
        <f t="shared" si="27"/>
        <v>142</v>
      </c>
      <c r="B144" t="str">
        <f t="shared" si="20"/>
        <v>NGE?142</v>
      </c>
      <c r="C144" t="str">
        <f>RTD("cqg.rtd", ,"ContractData",B144, "Symbol",, "T")</f>
        <v>NGEG38</v>
      </c>
      <c r="D144" t="str">
        <f t="shared" si="21"/>
        <v>38</v>
      </c>
      <c r="E144" t="str">
        <f>RTD("cqg.rtd", ,"ContractData",B144, "ContractMonth",, "T")</f>
        <v>FEB</v>
      </c>
      <c r="F144" s="12" t="str">
        <f>RTD("cqg.rtd", ,"ContractData",C144, "LastTrade",, "T")</f>
        <v/>
      </c>
      <c r="G144" s="12" t="str">
        <f>RTD("cqg.rtd", ,"ContractData",C144, "NetLastTrade",, "T")</f>
        <v/>
      </c>
      <c r="H144" s="12" t="str">
        <f>RTD("cqg.rtd", ,"ContractData",C144, "Bid",, "T")</f>
        <v/>
      </c>
      <c r="I144" s="12" t="str">
        <f>RTD("cqg.rtd", ,"ContractData",C144, "Ask",, "T")</f>
        <v/>
      </c>
      <c r="J144" s="12" t="str">
        <f>IF(RTD("cqg.rtd", ,"ContractData",C144, "T_Settlement",, "T")="",RTD("cqg.rtd", ,"ContractData",C144, "LastTrade",, "T"),RTD("cqg.rtd", ,"ContractData",C144, "T_Settlement",, "T"))</f>
        <v/>
      </c>
      <c r="K144" s="12">
        <f>RTD("cqg.rtd", ,"ContractData",C144, "Y_Settlement",, "T")</f>
        <v>4.13</v>
      </c>
      <c r="L144" s="12" t="str">
        <f t="shared" si="22"/>
        <v/>
      </c>
      <c r="N144" s="1" t="str">
        <f t="shared" si="25"/>
        <v>38</v>
      </c>
      <c r="O144" s="1" t="str">
        <f t="shared" si="26"/>
        <v>NGEG38</v>
      </c>
      <c r="P144" s="12" t="str">
        <f t="shared" si="23"/>
        <v/>
      </c>
    </row>
    <row r="145" spans="1:16" x14ac:dyDescent="0.3">
      <c r="A145">
        <f t="shared" si="27"/>
        <v>143</v>
      </c>
      <c r="B145" t="str">
        <f t="shared" si="20"/>
        <v>NGE?143</v>
      </c>
      <c r="C145" t="str">
        <f>RTD("cqg.rtd", ,"ContractData",B145, "Symbol",, "T")</f>
        <v>NGEH38</v>
      </c>
      <c r="D145" t="str">
        <f t="shared" si="21"/>
        <v>38</v>
      </c>
      <c r="E145" t="str">
        <f>RTD("cqg.rtd", ,"ContractData",B145, "ContractMonth",, "T")</f>
        <v>MAR</v>
      </c>
      <c r="F145" s="12" t="str">
        <f>RTD("cqg.rtd", ,"ContractData",C145, "LastTrade",, "T")</f>
        <v/>
      </c>
      <c r="G145" s="12" t="str">
        <f>RTD("cqg.rtd", ,"ContractData",C145, "NetLastTrade",, "T")</f>
        <v/>
      </c>
      <c r="H145" s="12" t="str">
        <f>RTD("cqg.rtd", ,"ContractData",C145, "Bid",, "T")</f>
        <v/>
      </c>
      <c r="I145" s="12" t="str">
        <f>RTD("cqg.rtd", ,"ContractData",C145, "Ask",, "T")</f>
        <v/>
      </c>
      <c r="J145" s="12" t="str">
        <f>IF(RTD("cqg.rtd", ,"ContractData",C145, "T_Settlement",, "T")="",RTD("cqg.rtd", ,"ContractData",C145, "LastTrade",, "T"),RTD("cqg.rtd", ,"ContractData",C145, "T_Settlement",, "T"))</f>
        <v/>
      </c>
      <c r="K145" s="12">
        <f>RTD("cqg.rtd", ,"ContractData",C145, "Y_Settlement",, "T")</f>
        <v>3.93</v>
      </c>
      <c r="L145" s="12" t="str">
        <f t="shared" si="22"/>
        <v/>
      </c>
      <c r="N145" s="1" t="str">
        <f t="shared" si="25"/>
        <v>38</v>
      </c>
      <c r="O145" s="1" t="str">
        <f t="shared" si="26"/>
        <v>NGEH38</v>
      </c>
      <c r="P145" s="12" t="str">
        <f t="shared" si="23"/>
        <v/>
      </c>
    </row>
    <row r="146" spans="1:16" x14ac:dyDescent="0.3">
      <c r="A146">
        <f t="shared" si="27"/>
        <v>144</v>
      </c>
      <c r="B146" t="str">
        <f t="shared" si="20"/>
        <v>NGE?144</v>
      </c>
      <c r="C146" t="str">
        <f>RTD("cqg.rtd", ,"ContractData",B146, "Symbol",, "T")</f>
        <v>NGEJ38</v>
      </c>
      <c r="D146" t="str">
        <f t="shared" si="21"/>
        <v>38</v>
      </c>
      <c r="E146" t="str">
        <f>RTD("cqg.rtd", ,"ContractData",B146, "ContractMonth",, "T")</f>
        <v>APR</v>
      </c>
      <c r="F146" s="12" t="str">
        <f>RTD("cqg.rtd", ,"ContractData",C146, "LastTrade",, "T")</f>
        <v/>
      </c>
      <c r="G146" s="12" t="str">
        <f>RTD("cqg.rtd", ,"ContractData",C146, "NetLastTrade",, "T")</f>
        <v/>
      </c>
      <c r="H146" s="12" t="str">
        <f>RTD("cqg.rtd", ,"ContractData",C146, "Bid",, "T")</f>
        <v/>
      </c>
      <c r="I146" s="12" t="str">
        <f>RTD("cqg.rtd", ,"ContractData",C146, "Ask",, "T")</f>
        <v/>
      </c>
      <c r="J146" s="12" t="str">
        <f>IF(RTD("cqg.rtd", ,"ContractData",C146, "T_Settlement",, "T")="",RTD("cqg.rtd", ,"ContractData",C146, "LastTrade",, "T"),RTD("cqg.rtd", ,"ContractData",C146, "T_Settlement",, "T"))</f>
        <v/>
      </c>
      <c r="K146" s="12">
        <f>RTD("cqg.rtd", ,"ContractData",C146, "Y_Settlement",, "T")</f>
        <v>3.6</v>
      </c>
      <c r="L146" s="12" t="str">
        <f t="shared" si="22"/>
        <v/>
      </c>
      <c r="N146" s="1" t="str">
        <f t="shared" si="25"/>
        <v>38</v>
      </c>
      <c r="O146" s="1" t="str">
        <f t="shared" si="26"/>
        <v>NGEJ38</v>
      </c>
      <c r="P146" s="12" t="str">
        <f t="shared" si="23"/>
        <v/>
      </c>
    </row>
    <row r="147" spans="1:16" x14ac:dyDescent="0.3">
      <c r="A147">
        <f t="shared" si="27"/>
        <v>145</v>
      </c>
      <c r="B147" t="str">
        <f t="shared" si="20"/>
        <v>NGE?145</v>
      </c>
      <c r="C147" t="str">
        <f>RTD("cqg.rtd", ,"ContractData",B147, "Symbol",, "T")</f>
        <v>NGEK38</v>
      </c>
      <c r="D147" t="str">
        <f t="shared" si="21"/>
        <v>38</v>
      </c>
      <c r="E147" t="str">
        <f>RTD("cqg.rtd", ,"ContractData",B147, "ContractMonth",, "T")</f>
        <v>MAY</v>
      </c>
      <c r="F147" s="12" t="str">
        <f>RTD("cqg.rtd", ,"ContractData",C147, "LastTrade",, "T")</f>
        <v/>
      </c>
      <c r="G147" s="12" t="str">
        <f>RTD("cqg.rtd", ,"ContractData",C147, "NetLastTrade",, "T")</f>
        <v/>
      </c>
      <c r="H147" s="12" t="str">
        <f>RTD("cqg.rtd", ,"ContractData",C147, "Bid",, "T")</f>
        <v/>
      </c>
      <c r="I147" s="12" t="str">
        <f>RTD("cqg.rtd", ,"ContractData",C147, "Ask",, "T")</f>
        <v/>
      </c>
      <c r="J147" s="12" t="str">
        <f>IF(RTD("cqg.rtd", ,"ContractData",C147, "T_Settlement",, "T")="",RTD("cqg.rtd", ,"ContractData",C147, "LastTrade",, "T"),RTD("cqg.rtd", ,"ContractData",C147, "T_Settlement",, "T"))</f>
        <v/>
      </c>
      <c r="K147" s="12">
        <f>RTD("cqg.rtd", ,"ContractData",C147, "Y_Settlement",, "T")</f>
        <v>3.5780000000000003</v>
      </c>
      <c r="L147" s="12" t="str">
        <f t="shared" si="22"/>
        <v/>
      </c>
      <c r="N147" s="1" t="str">
        <f t="shared" si="25"/>
        <v>38</v>
      </c>
      <c r="O147" s="1" t="str">
        <f t="shared" si="26"/>
        <v>NGEK38</v>
      </c>
      <c r="P147" s="12" t="str">
        <f t="shared" si="23"/>
        <v/>
      </c>
    </row>
    <row r="148" spans="1:16" x14ac:dyDescent="0.3">
      <c r="A148">
        <f t="shared" si="27"/>
        <v>146</v>
      </c>
      <c r="B148" t="str">
        <f t="shared" si="20"/>
        <v>NGE?146</v>
      </c>
      <c r="C148" t="str">
        <f>RTD("cqg.rtd", ,"ContractData",B148, "Symbol",, "T")</f>
        <v>NGEM38</v>
      </c>
      <c r="D148" t="str">
        <f t="shared" si="21"/>
        <v>38</v>
      </c>
      <c r="E148" t="str">
        <f>RTD("cqg.rtd", ,"ContractData",B148, "ContractMonth",, "T")</f>
        <v>JUN</v>
      </c>
      <c r="F148" s="12" t="str">
        <f>RTD("cqg.rtd", ,"ContractData",C148, "LastTrade",, "T")</f>
        <v/>
      </c>
      <c r="G148" s="12" t="str">
        <f>RTD("cqg.rtd", ,"ContractData",C148, "NetLastTrade",, "T")</f>
        <v/>
      </c>
      <c r="H148" s="12" t="str">
        <f>RTD("cqg.rtd", ,"ContractData",C148, "Bid",, "T")</f>
        <v/>
      </c>
      <c r="I148" s="12" t="str">
        <f>RTD("cqg.rtd", ,"ContractData",C148, "Ask",, "T")</f>
        <v/>
      </c>
      <c r="J148" s="12" t="str">
        <f>IF(RTD("cqg.rtd", ,"ContractData",C148, "T_Settlement",, "T")="",RTD("cqg.rtd", ,"ContractData",C148, "LastTrade",, "T"),RTD("cqg.rtd", ,"ContractData",C148, "T_Settlement",, "T"))</f>
        <v/>
      </c>
      <c r="K148" s="12">
        <f>RTD("cqg.rtd", ,"ContractData",C148, "Y_Settlement",, "T")</f>
        <v>3.6579999999999999</v>
      </c>
      <c r="L148" s="12" t="str">
        <f t="shared" si="22"/>
        <v/>
      </c>
      <c r="N148" s="1" t="str">
        <f t="shared" si="25"/>
        <v>38</v>
      </c>
      <c r="O148" s="1" t="str">
        <f t="shared" si="26"/>
        <v>NGEM38</v>
      </c>
      <c r="P148" s="12" t="str">
        <f t="shared" si="23"/>
        <v/>
      </c>
    </row>
    <row r="149" spans="1:16" x14ac:dyDescent="0.3">
      <c r="A149">
        <f t="shared" ref="A149:A153" si="28">A148+1</f>
        <v>147</v>
      </c>
      <c r="B149" t="str">
        <f t="shared" si="20"/>
        <v>NGE?147</v>
      </c>
      <c r="C149" t="str">
        <f>RTD("cqg.rtd", ,"ContractData",B149, "Symbol",, "T")</f>
        <v>NGEN38</v>
      </c>
      <c r="D149" t="str">
        <f t="shared" si="21"/>
        <v>38</v>
      </c>
      <c r="E149" t="str">
        <f>RTD("cqg.rtd", ,"ContractData",B149, "ContractMonth",, "T")</f>
        <v>JUL</v>
      </c>
      <c r="F149" s="12" t="str">
        <f>RTD("cqg.rtd", ,"ContractData",C149, "LastTrade",, "T")</f>
        <v/>
      </c>
      <c r="G149" s="12" t="str">
        <f>RTD("cqg.rtd", ,"ContractData",C149, "NetLastTrade",, "T")</f>
        <v/>
      </c>
      <c r="H149" s="12" t="str">
        <f>RTD("cqg.rtd", ,"ContractData",C149, "Bid",, "T")</f>
        <v/>
      </c>
      <c r="I149" s="12" t="str">
        <f>RTD("cqg.rtd", ,"ContractData",C149, "Ask",, "T")</f>
        <v/>
      </c>
      <c r="J149" s="12" t="str">
        <f>IF(RTD("cqg.rtd", ,"ContractData",C149, "T_Settlement",, "T")="",RTD("cqg.rtd", ,"ContractData",C149, "LastTrade",, "T"),RTD("cqg.rtd", ,"ContractData",C149, "T_Settlement",, "T"))</f>
        <v/>
      </c>
      <c r="K149" s="12">
        <f>RTD("cqg.rtd", ,"ContractData",C149, "Y_Settlement",, "T")</f>
        <v>3.758</v>
      </c>
      <c r="L149" s="12" t="str">
        <f t="shared" si="22"/>
        <v/>
      </c>
      <c r="N149" s="1" t="str">
        <f t="shared" si="25"/>
        <v>38</v>
      </c>
      <c r="O149" s="1" t="str">
        <f t="shared" si="26"/>
        <v>NGEN38</v>
      </c>
      <c r="P149" s="12" t="str">
        <f t="shared" si="23"/>
        <v/>
      </c>
    </row>
    <row r="150" spans="1:16" x14ac:dyDescent="0.3">
      <c r="A150">
        <f t="shared" si="28"/>
        <v>148</v>
      </c>
      <c r="B150" t="str">
        <f t="shared" si="20"/>
        <v>NGE?148</v>
      </c>
      <c r="C150" t="str">
        <f>RTD("cqg.rtd", ,"ContractData",B150, "Symbol",, "T")</f>
        <v>NGEQ38</v>
      </c>
      <c r="D150" t="str">
        <f t="shared" si="21"/>
        <v>38</v>
      </c>
      <c r="E150" t="str">
        <f>RTD("cqg.rtd", ,"ContractData",B150, "ContractMonth",, "T")</f>
        <v>AUG</v>
      </c>
      <c r="F150" s="12" t="str">
        <f>RTD("cqg.rtd", ,"ContractData",C150, "LastTrade",, "T")</f>
        <v/>
      </c>
      <c r="G150" s="12" t="str">
        <f>RTD("cqg.rtd", ,"ContractData",C150, "NetLastTrade",, "T")</f>
        <v/>
      </c>
      <c r="H150" s="12" t="str">
        <f>RTD("cqg.rtd", ,"ContractData",C150, "Bid",, "T")</f>
        <v/>
      </c>
      <c r="I150" s="12" t="str">
        <f>RTD("cqg.rtd", ,"ContractData",C150, "Ask",, "T")</f>
        <v/>
      </c>
      <c r="J150" s="12" t="str">
        <f>IF(RTD("cqg.rtd", ,"ContractData",C150, "T_Settlement",, "T")="",RTD("cqg.rtd", ,"ContractData",C150, "LastTrade",, "T"),RTD("cqg.rtd", ,"ContractData",C150, "T_Settlement",, "T"))</f>
        <v/>
      </c>
      <c r="K150" s="12">
        <f>RTD("cqg.rtd", ,"ContractData",C150, "Y_Settlement",, "T")</f>
        <v>3.798</v>
      </c>
      <c r="L150" s="12" t="str">
        <f t="shared" si="22"/>
        <v/>
      </c>
      <c r="N150" s="1" t="str">
        <f t="shared" si="25"/>
        <v>38</v>
      </c>
      <c r="O150" s="1" t="str">
        <f t="shared" si="26"/>
        <v>NGEQ38</v>
      </c>
      <c r="P150" s="12" t="str">
        <f t="shared" si="23"/>
        <v/>
      </c>
    </row>
    <row r="151" spans="1:16" x14ac:dyDescent="0.3">
      <c r="A151">
        <f t="shared" si="28"/>
        <v>149</v>
      </c>
      <c r="B151" t="str">
        <f t="shared" si="20"/>
        <v>NGE?149</v>
      </c>
      <c r="C151" t="str">
        <f>RTD("cqg.rtd", ,"ContractData",B151, "Symbol",, "T")</f>
        <v>NGEU38</v>
      </c>
      <c r="D151" t="str">
        <f t="shared" si="21"/>
        <v>38</v>
      </c>
      <c r="E151" t="str">
        <f>RTD("cqg.rtd", ,"ContractData",B151, "ContractMonth",, "T")</f>
        <v>SEP</v>
      </c>
      <c r="F151" s="12" t="str">
        <f>RTD("cqg.rtd", ,"ContractData",C151, "LastTrade",, "T")</f>
        <v/>
      </c>
      <c r="G151" s="12" t="str">
        <f>RTD("cqg.rtd", ,"ContractData",C151, "NetLastTrade",, "T")</f>
        <v/>
      </c>
      <c r="H151" s="12" t="str">
        <f>RTD("cqg.rtd", ,"ContractData",C151, "Bid",, "T")</f>
        <v/>
      </c>
      <c r="I151" s="12" t="str">
        <f>RTD("cqg.rtd", ,"ContractData",C151, "Ask",, "T")</f>
        <v/>
      </c>
      <c r="J151" s="12" t="str">
        <f>IF(RTD("cqg.rtd", ,"ContractData",C151, "T_Settlement",, "T")="",RTD("cqg.rtd", ,"ContractData",C151, "LastTrade",, "T"),RTD("cqg.rtd", ,"ContractData",C151, "T_Settlement",, "T"))</f>
        <v/>
      </c>
      <c r="K151" s="12">
        <f>RTD("cqg.rtd", ,"ContractData",C151, "Y_Settlement",, "T")</f>
        <v>3.8130000000000002</v>
      </c>
      <c r="L151" s="12" t="str">
        <f t="shared" si="22"/>
        <v/>
      </c>
      <c r="N151" s="1" t="str">
        <f t="shared" si="25"/>
        <v>38</v>
      </c>
      <c r="O151" s="1" t="str">
        <f t="shared" si="26"/>
        <v>NGEU38</v>
      </c>
      <c r="P151" s="12" t="str">
        <f t="shared" si="23"/>
        <v/>
      </c>
    </row>
    <row r="152" spans="1:16" x14ac:dyDescent="0.3">
      <c r="A152">
        <f t="shared" si="28"/>
        <v>150</v>
      </c>
      <c r="B152" t="str">
        <f t="shared" si="20"/>
        <v>NGE?150</v>
      </c>
      <c r="C152" t="str">
        <f>RTD("cqg.rtd", ,"ContractData",B152, "Symbol",, "T")</f>
        <v>NGEV38</v>
      </c>
      <c r="D152" t="str">
        <f t="shared" si="21"/>
        <v>38</v>
      </c>
      <c r="E152" t="str">
        <f>RTD("cqg.rtd", ,"ContractData",B152, "ContractMonth",, "T")</f>
        <v>OCT</v>
      </c>
      <c r="F152" s="12" t="str">
        <f>RTD("cqg.rtd", ,"ContractData",C152, "LastTrade",, "T")</f>
        <v/>
      </c>
      <c r="G152" s="12" t="str">
        <f>RTD("cqg.rtd", ,"ContractData",C152, "NetLastTrade",, "T")</f>
        <v/>
      </c>
      <c r="H152" s="12" t="str">
        <f>RTD("cqg.rtd", ,"ContractData",C152, "Bid",, "T")</f>
        <v/>
      </c>
      <c r="I152" s="12" t="str">
        <f>RTD("cqg.rtd", ,"ContractData",C152, "Ask",, "T")</f>
        <v/>
      </c>
      <c r="J152" s="12" t="str">
        <f>IF(RTD("cqg.rtd", ,"ContractData",C152, "T_Settlement",, "T")="",RTD("cqg.rtd", ,"ContractData",C152, "LastTrade",, "T"),RTD("cqg.rtd", ,"ContractData",C152, "T_Settlement",, "T"))</f>
        <v/>
      </c>
      <c r="K152" s="12">
        <f>RTD("cqg.rtd", ,"ContractData",C152, "Y_Settlement",, "T")</f>
        <v>3.859</v>
      </c>
      <c r="L152" s="12" t="str">
        <f t="shared" si="22"/>
        <v/>
      </c>
      <c r="N152" s="1" t="str">
        <f t="shared" si="25"/>
        <v>38</v>
      </c>
      <c r="O152" s="1" t="str">
        <f t="shared" si="26"/>
        <v>NGEV38</v>
      </c>
      <c r="P152" s="12" t="str">
        <f t="shared" si="23"/>
        <v/>
      </c>
    </row>
    <row r="153" spans="1:16" x14ac:dyDescent="0.3">
      <c r="A153">
        <f t="shared" si="28"/>
        <v>151</v>
      </c>
      <c r="B153" t="str">
        <f t="shared" si="20"/>
        <v>NGE?151</v>
      </c>
      <c r="C153" t="str">
        <f>RTD("cqg.rtd", ,"ContractData",B153, "Symbol",, "T")</f>
        <v>NGEX38</v>
      </c>
      <c r="D153" t="str">
        <f t="shared" si="21"/>
        <v>38</v>
      </c>
      <c r="E153" t="str">
        <f>RTD("cqg.rtd", ,"ContractData",B153, "ContractMonth",, "T")</f>
        <v>NOV</v>
      </c>
      <c r="F153" s="12" t="str">
        <f>RTD("cqg.rtd", ,"ContractData",C153, "LastTrade",, "T")</f>
        <v/>
      </c>
      <c r="G153" s="12" t="str">
        <f>RTD("cqg.rtd", ,"ContractData",C153, "NetLastTrade",, "T")</f>
        <v/>
      </c>
      <c r="H153" s="12" t="str">
        <f>RTD("cqg.rtd", ,"ContractData",C153, "Bid",, "T")</f>
        <v/>
      </c>
      <c r="I153" s="12" t="str">
        <f>RTD("cqg.rtd", ,"ContractData",C153, "Ask",, "T")</f>
        <v/>
      </c>
      <c r="J153" s="12" t="str">
        <f>IF(RTD("cqg.rtd", ,"ContractData",C153, "T_Settlement",, "T")="",RTD("cqg.rtd", ,"ContractData",C153, "LastTrade",, "T"),RTD("cqg.rtd", ,"ContractData",C153, "T_Settlement",, "T"))</f>
        <v/>
      </c>
      <c r="K153" s="12">
        <f>RTD("cqg.rtd", ,"ContractData",C153, "Y_Settlement",, "T")</f>
        <v>3.931</v>
      </c>
      <c r="L153" s="12" t="str">
        <f t="shared" si="22"/>
        <v/>
      </c>
      <c r="N153" s="1" t="str">
        <f t="shared" si="25"/>
        <v>38</v>
      </c>
      <c r="O153" s="1" t="str">
        <f t="shared" si="26"/>
        <v>NGEX38</v>
      </c>
      <c r="P153" s="12" t="str">
        <f t="shared" si="23"/>
        <v/>
      </c>
    </row>
    <row r="154" spans="1:16" x14ac:dyDescent="0.3">
      <c r="A154">
        <f t="shared" ref="A154" si="29">A153+1</f>
        <v>152</v>
      </c>
      <c r="B154" t="str">
        <f t="shared" si="20"/>
        <v>NGE?152</v>
      </c>
      <c r="C154" t="str">
        <f>RTD("cqg.rtd", ,"ContractData",B154, "Symbol",, "T")</f>
        <v>NGEZ38</v>
      </c>
      <c r="D154" t="str">
        <f t="shared" si="21"/>
        <v>38</v>
      </c>
      <c r="E154" t="str">
        <f>RTD("cqg.rtd", ,"ContractData",B154, "ContractMonth",, "T")</f>
        <v>DEC</v>
      </c>
      <c r="F154" s="12" t="str">
        <f>RTD("cqg.rtd", ,"ContractData",C154, "LastTrade",, "T")</f>
        <v/>
      </c>
      <c r="G154" s="12" t="str">
        <f>RTD("cqg.rtd", ,"ContractData",C154, "NetLastTrade",, "T")</f>
        <v/>
      </c>
      <c r="H154" s="12" t="str">
        <f>RTD("cqg.rtd", ,"ContractData",C154, "Bid",, "T")</f>
        <v/>
      </c>
      <c r="I154" s="12" t="str">
        <f>RTD("cqg.rtd", ,"ContractData",C154, "Ask",, "T")</f>
        <v/>
      </c>
      <c r="J154" s="12" t="str">
        <f>IF(RTD("cqg.rtd", ,"ContractData",C154, "T_Settlement",, "T")="",RTD("cqg.rtd", ,"ContractData",C154, "LastTrade",, "T"),RTD("cqg.rtd", ,"ContractData",C154, "T_Settlement",, "T"))</f>
        <v/>
      </c>
      <c r="K154" s="12">
        <f>RTD("cqg.rtd", ,"ContractData",C154, "Y_Settlement",, "T")</f>
        <v>4.0860000000000003</v>
      </c>
      <c r="L154" s="12" t="str">
        <f t="shared" si="22"/>
        <v/>
      </c>
      <c r="N154" s="1" t="str">
        <f t="shared" si="25"/>
        <v>38</v>
      </c>
      <c r="O154" s="1" t="str">
        <f t="shared" si="26"/>
        <v>NGEZ38</v>
      </c>
      <c r="P154" s="12" t="str">
        <f t="shared" si="23"/>
        <v/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 Display</vt:lpstr>
      <vt:lpstr>CLE Data</vt:lpstr>
      <vt:lpstr>QO Data</vt:lpstr>
      <vt:lpstr>HOE Data</vt:lpstr>
      <vt:lpstr>RBE Data</vt:lpstr>
      <vt:lpstr>NGE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2026-04-18T12:32:04Z</dcterms:created>
  <dcterms:modified xsi:type="dcterms:W3CDTF">2026-04-20T12:38:30Z</dcterms:modified>
</cp:coreProperties>
</file>