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Filter NASDAQ 100/"/>
    </mc:Choice>
  </mc:AlternateContent>
  <xr:revisionPtr revIDLastSave="15" documentId="8_{A7B11FAA-3D62-4885-9017-D480C9C51024}" xr6:coauthVersionLast="47" xr6:coauthVersionMax="47" xr10:uidLastSave="{5FF93DB0-7A81-45D6-A051-DF88AAD65BC3}"/>
  <bookViews>
    <workbookView xWindow="-120" yWindow="-120" windowWidth="29040" windowHeight="16440" xr2:uid="{4100A067-B981-4BD5-B237-038CB659C796}"/>
  </bookViews>
  <sheets>
    <sheet name="Main Display" sheetId="2" r:id="rId1"/>
    <sheet name="Data" sheetId="1" r:id="rId2"/>
  </sheets>
  <definedNames>
    <definedName name="FormatPrice">_xlfn.LAMBDA(_xlpm.A,_xlpm.B,TEXT(_xlpm.B,_xlfn.IFS(LEN(RTD("cqg.rtd",,"ContractData","Tsize("&amp;_xlpm.A&amp;")","LastQuoteToday",,"T"))=1,"#",LEN(RTD("cqg.rtd",,"ContractData","Tsize("&amp;_xlpm.A&amp;")","LastQuoteToday",,"T"))-2=1,"#.0",LEN(RTD("cqg.rtd",,"ContractData","Tsize("&amp;_xlpm.A&amp;")","LastQuoteToday",,"T"))-2=2,"#.00",LEN(RTD("cqg.rtd",,"ContractData","Tsize("&amp;_xlpm.A&amp;")","LastQuoteToday",,"T"))-2=3,"#.000",LEN(RTD("cqg.rtd",,"ContractData","Tsize("&amp;_xlpm.A&amp;")","LastQuoteToday",,"T"))-2=4,"#.0000",LEN(RTD("cqg.rtd",,"ContractData","Tsize("&amp;_xlpm.A&amp;")","LastQuoteToday",,"T"))-2=5,"#.00000",LEN(RTD("cqg.rtd",,"ContractData","Tsize("&amp;_xlpm.A&amp;")","LastQuoteToday",,"T"))-2=6,"#.000000",LEN(RTD("cqg.rtd",,"ContractData","Tsize("&amp;_xlpm.A&amp;")","LastQuoteToday",,"T"))-2=7,"#.0000000")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Q2" i="1" l="1"/>
  <c r="P2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W1" i="2"/>
  <c r="Q104" i="1" l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M104" i="1" l="1"/>
  <c r="N104" i="1" s="1"/>
  <c r="M103" i="1"/>
  <c r="N103" i="1" s="1"/>
  <c r="M102" i="1"/>
  <c r="N102" i="1" s="1"/>
  <c r="M101" i="1"/>
  <c r="N101" i="1" s="1"/>
  <c r="M100" i="1"/>
  <c r="N100" i="1" s="1"/>
  <c r="M99" i="1"/>
  <c r="N99" i="1" s="1"/>
  <c r="M98" i="1"/>
  <c r="N98" i="1" s="1"/>
  <c r="M97" i="1"/>
  <c r="N97" i="1" s="1"/>
  <c r="M96" i="1"/>
  <c r="N96" i="1" s="1"/>
  <c r="M95" i="1"/>
  <c r="N95" i="1" s="1"/>
  <c r="M94" i="1"/>
  <c r="N94" i="1" s="1"/>
  <c r="M93" i="1"/>
  <c r="N93" i="1" s="1"/>
  <c r="M92" i="1"/>
  <c r="N92" i="1" s="1"/>
  <c r="M91" i="1"/>
  <c r="N91" i="1" s="1"/>
  <c r="M90" i="1"/>
  <c r="N90" i="1" s="1"/>
  <c r="M89" i="1"/>
  <c r="N89" i="1" s="1"/>
  <c r="M88" i="1"/>
  <c r="N88" i="1" s="1"/>
  <c r="M87" i="1"/>
  <c r="N87" i="1" s="1"/>
  <c r="M86" i="1"/>
  <c r="N86" i="1" s="1"/>
  <c r="M85" i="1"/>
  <c r="N85" i="1" s="1"/>
  <c r="M84" i="1"/>
  <c r="N84" i="1" s="1"/>
  <c r="M83" i="1"/>
  <c r="N83" i="1" s="1"/>
  <c r="M82" i="1"/>
  <c r="N82" i="1" s="1"/>
  <c r="M81" i="1"/>
  <c r="N81" i="1" s="1"/>
  <c r="M80" i="1"/>
  <c r="N80" i="1" s="1"/>
  <c r="M79" i="1"/>
  <c r="N79" i="1" s="1"/>
  <c r="M78" i="1"/>
  <c r="N78" i="1" s="1"/>
  <c r="M77" i="1"/>
  <c r="N77" i="1" s="1"/>
  <c r="M76" i="1"/>
  <c r="N76" i="1" s="1"/>
  <c r="M75" i="1"/>
  <c r="N75" i="1" s="1"/>
  <c r="M74" i="1"/>
  <c r="N74" i="1" s="1"/>
  <c r="M73" i="1"/>
  <c r="N73" i="1" s="1"/>
  <c r="M72" i="1"/>
  <c r="N72" i="1" s="1"/>
  <c r="M71" i="1"/>
  <c r="N71" i="1" s="1"/>
  <c r="M70" i="1"/>
  <c r="N70" i="1" s="1"/>
  <c r="M69" i="1"/>
  <c r="N69" i="1" s="1"/>
  <c r="M68" i="1"/>
  <c r="N68" i="1" s="1"/>
  <c r="M67" i="1"/>
  <c r="N67" i="1" s="1"/>
  <c r="M66" i="1"/>
  <c r="N66" i="1" s="1"/>
  <c r="M65" i="1"/>
  <c r="N65" i="1" s="1"/>
  <c r="M64" i="1"/>
  <c r="N64" i="1" s="1"/>
  <c r="M63" i="1"/>
  <c r="N63" i="1" s="1"/>
  <c r="M62" i="1"/>
  <c r="N62" i="1" s="1"/>
  <c r="M61" i="1"/>
  <c r="N61" i="1" s="1"/>
  <c r="M60" i="1"/>
  <c r="N60" i="1" s="1"/>
  <c r="M59" i="1"/>
  <c r="N59" i="1" s="1"/>
  <c r="M58" i="1"/>
  <c r="N58" i="1" s="1"/>
  <c r="M57" i="1"/>
  <c r="N57" i="1" s="1"/>
  <c r="M56" i="1"/>
  <c r="N56" i="1" s="1"/>
  <c r="M55" i="1"/>
  <c r="N55" i="1" s="1"/>
  <c r="M54" i="1"/>
  <c r="N54" i="1" s="1"/>
  <c r="M53" i="1"/>
  <c r="N53" i="1" s="1"/>
  <c r="M52" i="1"/>
  <c r="N52" i="1" s="1"/>
  <c r="M51" i="1"/>
  <c r="N51" i="1" s="1"/>
  <c r="M50" i="1"/>
  <c r="N50" i="1" s="1"/>
  <c r="M49" i="1"/>
  <c r="N49" i="1" s="1"/>
  <c r="M48" i="1"/>
  <c r="N48" i="1" s="1"/>
  <c r="M47" i="1"/>
  <c r="N47" i="1" s="1"/>
  <c r="M46" i="1"/>
  <c r="N46" i="1" s="1"/>
  <c r="M45" i="1"/>
  <c r="N45" i="1" s="1"/>
  <c r="M44" i="1"/>
  <c r="N44" i="1" s="1"/>
  <c r="M43" i="1"/>
  <c r="N43" i="1" s="1"/>
  <c r="M42" i="1"/>
  <c r="N42" i="1" s="1"/>
  <c r="M41" i="1"/>
  <c r="N41" i="1" s="1"/>
  <c r="M40" i="1"/>
  <c r="N40" i="1" s="1"/>
  <c r="M39" i="1"/>
  <c r="N39" i="1" s="1"/>
  <c r="M38" i="1"/>
  <c r="N38" i="1" s="1"/>
  <c r="M37" i="1"/>
  <c r="N37" i="1" s="1"/>
  <c r="M36" i="1"/>
  <c r="N36" i="1" s="1"/>
  <c r="M35" i="1"/>
  <c r="N35" i="1" s="1"/>
  <c r="M34" i="1"/>
  <c r="N34" i="1" s="1"/>
  <c r="M33" i="1"/>
  <c r="N33" i="1" s="1"/>
  <c r="M32" i="1"/>
  <c r="N32" i="1" s="1"/>
  <c r="M31" i="1"/>
  <c r="N31" i="1" s="1"/>
  <c r="M30" i="1"/>
  <c r="N30" i="1" s="1"/>
  <c r="M29" i="1"/>
  <c r="N29" i="1" s="1"/>
  <c r="M28" i="1"/>
  <c r="N28" i="1" s="1"/>
  <c r="M27" i="1"/>
  <c r="N27" i="1" s="1"/>
  <c r="M26" i="1"/>
  <c r="N26" i="1" s="1"/>
  <c r="M25" i="1"/>
  <c r="N25" i="1" s="1"/>
  <c r="M24" i="1"/>
  <c r="N24" i="1" s="1"/>
  <c r="M23" i="1"/>
  <c r="N23" i="1" s="1"/>
  <c r="M22" i="1"/>
  <c r="N22" i="1" s="1"/>
  <c r="M21" i="1"/>
  <c r="N21" i="1" s="1"/>
  <c r="M20" i="1"/>
  <c r="N20" i="1" s="1"/>
  <c r="M19" i="1"/>
  <c r="N19" i="1" s="1"/>
  <c r="M18" i="1"/>
  <c r="N18" i="1" s="1"/>
  <c r="M17" i="1"/>
  <c r="N17" i="1" s="1"/>
  <c r="M16" i="1"/>
  <c r="N16" i="1" s="1"/>
  <c r="M15" i="1"/>
  <c r="N15" i="1" s="1"/>
  <c r="M14" i="1"/>
  <c r="N14" i="1" s="1"/>
  <c r="M13" i="1"/>
  <c r="N13" i="1" s="1"/>
  <c r="M12" i="1"/>
  <c r="N12" i="1" s="1"/>
  <c r="M11" i="1"/>
  <c r="N11" i="1" s="1"/>
  <c r="M10" i="1"/>
  <c r="N10" i="1" s="1"/>
  <c r="M9" i="1"/>
  <c r="N9" i="1" s="1"/>
  <c r="M8" i="1"/>
  <c r="N8" i="1" s="1"/>
  <c r="M7" i="1"/>
  <c r="N7" i="1" s="1"/>
  <c r="M6" i="1"/>
  <c r="N6" i="1" s="1"/>
  <c r="M5" i="1"/>
  <c r="N5" i="1" s="1"/>
  <c r="M4" i="1"/>
  <c r="N4" i="1" s="1"/>
  <c r="M3" i="1"/>
  <c r="N3" i="1" s="1"/>
  <c r="M2" i="1"/>
  <c r="N2" i="1" s="1"/>
  <c r="L104" i="1" l="1"/>
  <c r="K104" i="1"/>
  <c r="J104" i="1"/>
  <c r="I104" i="1"/>
  <c r="L103" i="1"/>
  <c r="K103" i="1"/>
  <c r="J103" i="1"/>
  <c r="I103" i="1"/>
  <c r="L102" i="1"/>
  <c r="K102" i="1"/>
  <c r="J102" i="1"/>
  <c r="I102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8" i="1"/>
  <c r="K98" i="1"/>
  <c r="J98" i="1"/>
  <c r="I98" i="1"/>
  <c r="L97" i="1"/>
  <c r="K97" i="1"/>
  <c r="J97" i="1"/>
  <c r="I97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92" i="1"/>
  <c r="K92" i="1"/>
  <c r="J92" i="1"/>
  <c r="I92" i="1"/>
  <c r="L91" i="1"/>
  <c r="K91" i="1"/>
  <c r="J91" i="1"/>
  <c r="I91" i="1"/>
  <c r="L90" i="1"/>
  <c r="K90" i="1"/>
  <c r="J90" i="1"/>
  <c r="I90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5" i="1"/>
  <c r="K85" i="1"/>
  <c r="J85" i="1"/>
  <c r="I85" i="1"/>
  <c r="L84" i="1"/>
  <c r="K84" i="1"/>
  <c r="J84" i="1"/>
  <c r="I84" i="1"/>
  <c r="L83" i="1"/>
  <c r="K83" i="1"/>
  <c r="J83" i="1"/>
  <c r="I83" i="1"/>
  <c r="L82" i="1"/>
  <c r="K82" i="1"/>
  <c r="J82" i="1"/>
  <c r="I82" i="1"/>
  <c r="L81" i="1"/>
  <c r="K81" i="1"/>
  <c r="J81" i="1"/>
  <c r="I81" i="1"/>
  <c r="L80" i="1"/>
  <c r="K80" i="1"/>
  <c r="J80" i="1"/>
  <c r="I80" i="1"/>
  <c r="L79" i="1"/>
  <c r="K79" i="1"/>
  <c r="J79" i="1"/>
  <c r="I79" i="1"/>
  <c r="L78" i="1"/>
  <c r="K78" i="1"/>
  <c r="J78" i="1"/>
  <c r="I78" i="1"/>
  <c r="L77" i="1"/>
  <c r="K77" i="1"/>
  <c r="J77" i="1"/>
  <c r="I77" i="1"/>
  <c r="L76" i="1"/>
  <c r="K76" i="1"/>
  <c r="J76" i="1"/>
  <c r="I76" i="1"/>
  <c r="L75" i="1"/>
  <c r="K75" i="1"/>
  <c r="J75" i="1"/>
  <c r="I75" i="1"/>
  <c r="L74" i="1"/>
  <c r="K74" i="1"/>
  <c r="J74" i="1"/>
  <c r="I74" i="1"/>
  <c r="L73" i="1"/>
  <c r="K73" i="1"/>
  <c r="J73" i="1"/>
  <c r="I73" i="1"/>
  <c r="L72" i="1"/>
  <c r="K72" i="1"/>
  <c r="J72" i="1"/>
  <c r="I72" i="1"/>
  <c r="L71" i="1"/>
  <c r="K71" i="1"/>
  <c r="J71" i="1"/>
  <c r="I71" i="1"/>
  <c r="L70" i="1"/>
  <c r="K70" i="1"/>
  <c r="J70" i="1"/>
  <c r="I70" i="1"/>
  <c r="L69" i="1"/>
  <c r="K69" i="1"/>
  <c r="J69" i="1"/>
  <c r="I69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64" i="1"/>
  <c r="K64" i="1"/>
  <c r="J64" i="1"/>
  <c r="I64" i="1"/>
  <c r="L63" i="1"/>
  <c r="K63" i="1"/>
  <c r="J63" i="1"/>
  <c r="I63" i="1"/>
  <c r="L62" i="1"/>
  <c r="K62" i="1"/>
  <c r="J62" i="1"/>
  <c r="I62" i="1"/>
  <c r="L61" i="1"/>
  <c r="K61" i="1"/>
  <c r="J61" i="1"/>
  <c r="I61" i="1"/>
  <c r="L60" i="1"/>
  <c r="K60" i="1"/>
  <c r="J60" i="1"/>
  <c r="I60" i="1"/>
  <c r="L59" i="1"/>
  <c r="K59" i="1"/>
  <c r="J59" i="1"/>
  <c r="I59" i="1"/>
  <c r="L58" i="1"/>
  <c r="K58" i="1"/>
  <c r="J58" i="1"/>
  <c r="I58" i="1"/>
  <c r="L57" i="1"/>
  <c r="K57" i="1"/>
  <c r="J57" i="1"/>
  <c r="I57" i="1"/>
  <c r="L56" i="1"/>
  <c r="K56" i="1"/>
  <c r="J56" i="1"/>
  <c r="I56" i="1"/>
  <c r="L55" i="1"/>
  <c r="K55" i="1"/>
  <c r="J55" i="1"/>
  <c r="I55" i="1"/>
  <c r="L54" i="1"/>
  <c r="K54" i="1"/>
  <c r="J54" i="1"/>
  <c r="I54" i="1"/>
  <c r="L53" i="1"/>
  <c r="K53" i="1"/>
  <c r="J53" i="1"/>
  <c r="I53" i="1"/>
  <c r="L52" i="1"/>
  <c r="K52" i="1"/>
  <c r="J52" i="1"/>
  <c r="I52" i="1"/>
  <c r="L51" i="1"/>
  <c r="K51" i="1"/>
  <c r="J51" i="1"/>
  <c r="I51" i="1"/>
  <c r="L50" i="1"/>
  <c r="K50" i="1"/>
  <c r="J50" i="1"/>
  <c r="I50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5" i="1"/>
  <c r="K45" i="1"/>
  <c r="J45" i="1"/>
  <c r="I45" i="1"/>
  <c r="L44" i="1"/>
  <c r="K44" i="1"/>
  <c r="J44" i="1"/>
  <c r="I44" i="1"/>
  <c r="L43" i="1"/>
  <c r="K43" i="1"/>
  <c r="J43" i="1"/>
  <c r="I43" i="1"/>
  <c r="L42" i="1"/>
  <c r="K42" i="1"/>
  <c r="J42" i="1"/>
  <c r="I42" i="1"/>
  <c r="L41" i="1"/>
  <c r="K41" i="1"/>
  <c r="J41" i="1"/>
  <c r="I41" i="1"/>
  <c r="L40" i="1"/>
  <c r="K40" i="1"/>
  <c r="J40" i="1"/>
  <c r="I40" i="1"/>
  <c r="L39" i="1"/>
  <c r="K39" i="1"/>
  <c r="J39" i="1"/>
  <c r="I39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  <c r="L33" i="1"/>
  <c r="K33" i="1"/>
  <c r="J33" i="1"/>
  <c r="I33" i="1"/>
  <c r="L32" i="1"/>
  <c r="K32" i="1"/>
  <c r="J32" i="1"/>
  <c r="I32" i="1"/>
  <c r="L31" i="1"/>
  <c r="K31" i="1"/>
  <c r="J31" i="1"/>
  <c r="I31" i="1"/>
  <c r="L30" i="1"/>
  <c r="K30" i="1"/>
  <c r="J30" i="1"/>
  <c r="I30" i="1"/>
  <c r="L29" i="1"/>
  <c r="K29" i="1"/>
  <c r="J29" i="1"/>
  <c r="I29" i="1"/>
  <c r="L28" i="1"/>
  <c r="K28" i="1"/>
  <c r="J28" i="1"/>
  <c r="I28" i="1"/>
  <c r="L27" i="1"/>
  <c r="K27" i="1"/>
  <c r="J27" i="1"/>
  <c r="I27" i="1"/>
  <c r="L26" i="1"/>
  <c r="K26" i="1"/>
  <c r="J26" i="1"/>
  <c r="I26" i="1"/>
  <c r="L25" i="1"/>
  <c r="K25" i="1"/>
  <c r="J25" i="1"/>
  <c r="I25" i="1"/>
  <c r="L24" i="1"/>
  <c r="K24" i="1"/>
  <c r="J24" i="1"/>
  <c r="I24" i="1"/>
  <c r="L23" i="1"/>
  <c r="K23" i="1"/>
  <c r="J23" i="1"/>
  <c r="I23" i="1"/>
  <c r="L22" i="1"/>
  <c r="K22" i="1"/>
  <c r="J22" i="1"/>
  <c r="I22" i="1"/>
  <c r="L21" i="1"/>
  <c r="K21" i="1"/>
  <c r="J21" i="1"/>
  <c r="I21" i="1"/>
  <c r="L20" i="1"/>
  <c r="K20" i="1"/>
  <c r="J20" i="1"/>
  <c r="I20" i="1"/>
  <c r="L19" i="1"/>
  <c r="K19" i="1"/>
  <c r="J19" i="1"/>
  <c r="I19" i="1"/>
  <c r="L18" i="1"/>
  <c r="K18" i="1"/>
  <c r="J18" i="1"/>
  <c r="I18" i="1"/>
  <c r="L17" i="1"/>
  <c r="K17" i="1"/>
  <c r="J17" i="1"/>
  <c r="I17" i="1"/>
  <c r="L16" i="1"/>
  <c r="K16" i="1"/>
  <c r="J16" i="1"/>
  <c r="I16" i="1"/>
  <c r="L15" i="1"/>
  <c r="K15" i="1"/>
  <c r="J15" i="1"/>
  <c r="I15" i="1"/>
  <c r="L14" i="1"/>
  <c r="K14" i="1"/>
  <c r="J14" i="1"/>
  <c r="I14" i="1"/>
  <c r="L13" i="1"/>
  <c r="K13" i="1"/>
  <c r="J13" i="1"/>
  <c r="I13" i="1"/>
  <c r="L12" i="1"/>
  <c r="K12" i="1"/>
  <c r="J12" i="1"/>
  <c r="I12" i="1"/>
  <c r="L11" i="1"/>
  <c r="K11" i="1"/>
  <c r="J11" i="1"/>
  <c r="I11" i="1"/>
  <c r="L10" i="1"/>
  <c r="K10" i="1"/>
  <c r="J10" i="1"/>
  <c r="I10" i="1"/>
  <c r="L9" i="1"/>
  <c r="K9" i="1"/>
  <c r="J9" i="1"/>
  <c r="I9" i="1"/>
  <c r="L8" i="1"/>
  <c r="K8" i="1"/>
  <c r="J8" i="1"/>
  <c r="I8" i="1"/>
  <c r="L7" i="1"/>
  <c r="K7" i="1"/>
  <c r="J7" i="1"/>
  <c r="I7" i="1"/>
  <c r="L6" i="1"/>
  <c r="K6" i="1"/>
  <c r="J6" i="1"/>
  <c r="I6" i="1"/>
  <c r="L5" i="1"/>
  <c r="K5" i="1"/>
  <c r="J5" i="1"/>
  <c r="I5" i="1"/>
  <c r="L4" i="1"/>
  <c r="K4" i="1"/>
  <c r="J4" i="1"/>
  <c r="I4" i="1"/>
  <c r="L3" i="1"/>
  <c r="K3" i="1"/>
  <c r="J3" i="1"/>
  <c r="I3" i="1"/>
  <c r="L2" i="1"/>
  <c r="K2" i="1"/>
  <c r="J2" i="1"/>
  <c r="I2" i="1"/>
  <c r="E104" i="1"/>
  <c r="D104" i="1"/>
  <c r="O104" i="1" s="1"/>
  <c r="C104" i="1"/>
  <c r="R104" i="1" s="1"/>
  <c r="E103" i="1"/>
  <c r="D103" i="1"/>
  <c r="O103" i="1" s="1"/>
  <c r="C103" i="1"/>
  <c r="R103" i="1" s="1"/>
  <c r="E102" i="1"/>
  <c r="D102" i="1"/>
  <c r="O102" i="1" s="1"/>
  <c r="C102" i="1"/>
  <c r="R102" i="1" s="1"/>
  <c r="E101" i="1"/>
  <c r="D101" i="1"/>
  <c r="O101" i="1" s="1"/>
  <c r="C101" i="1"/>
  <c r="R101" i="1" s="1"/>
  <c r="E100" i="1"/>
  <c r="D100" i="1"/>
  <c r="O100" i="1" s="1"/>
  <c r="C100" i="1"/>
  <c r="R100" i="1" s="1"/>
  <c r="E99" i="1"/>
  <c r="D99" i="1"/>
  <c r="O99" i="1" s="1"/>
  <c r="C99" i="1"/>
  <c r="R99" i="1" s="1"/>
  <c r="E98" i="1"/>
  <c r="D98" i="1"/>
  <c r="O98" i="1" s="1"/>
  <c r="C98" i="1"/>
  <c r="R98" i="1" s="1"/>
  <c r="E97" i="1"/>
  <c r="D97" i="1"/>
  <c r="O97" i="1" s="1"/>
  <c r="C97" i="1"/>
  <c r="R97" i="1" s="1"/>
  <c r="E96" i="1"/>
  <c r="D96" i="1"/>
  <c r="O96" i="1" s="1"/>
  <c r="C96" i="1"/>
  <c r="R96" i="1" s="1"/>
  <c r="E95" i="1"/>
  <c r="D95" i="1"/>
  <c r="O95" i="1" s="1"/>
  <c r="C95" i="1"/>
  <c r="R95" i="1" s="1"/>
  <c r="E94" i="1"/>
  <c r="D94" i="1"/>
  <c r="O94" i="1" s="1"/>
  <c r="C94" i="1"/>
  <c r="R94" i="1" s="1"/>
  <c r="E93" i="1"/>
  <c r="D93" i="1"/>
  <c r="O93" i="1" s="1"/>
  <c r="C93" i="1"/>
  <c r="R93" i="1" s="1"/>
  <c r="E92" i="1"/>
  <c r="D92" i="1"/>
  <c r="O92" i="1" s="1"/>
  <c r="C92" i="1"/>
  <c r="R92" i="1" s="1"/>
  <c r="E91" i="1"/>
  <c r="D91" i="1"/>
  <c r="O91" i="1" s="1"/>
  <c r="C91" i="1"/>
  <c r="R91" i="1" s="1"/>
  <c r="E90" i="1"/>
  <c r="D90" i="1"/>
  <c r="O90" i="1" s="1"/>
  <c r="C90" i="1"/>
  <c r="R90" i="1" s="1"/>
  <c r="E89" i="1"/>
  <c r="D89" i="1"/>
  <c r="O89" i="1" s="1"/>
  <c r="C89" i="1"/>
  <c r="R89" i="1" s="1"/>
  <c r="E88" i="1"/>
  <c r="D88" i="1"/>
  <c r="O88" i="1" s="1"/>
  <c r="C88" i="1"/>
  <c r="R88" i="1" s="1"/>
  <c r="E87" i="1"/>
  <c r="D87" i="1"/>
  <c r="O87" i="1" s="1"/>
  <c r="C87" i="1"/>
  <c r="R87" i="1" s="1"/>
  <c r="E86" i="1"/>
  <c r="D86" i="1"/>
  <c r="O86" i="1" s="1"/>
  <c r="C86" i="1"/>
  <c r="R86" i="1" s="1"/>
  <c r="E85" i="1"/>
  <c r="D85" i="1"/>
  <c r="O85" i="1" s="1"/>
  <c r="C85" i="1"/>
  <c r="R85" i="1" s="1"/>
  <c r="E84" i="1"/>
  <c r="D84" i="1"/>
  <c r="O84" i="1" s="1"/>
  <c r="C84" i="1"/>
  <c r="R84" i="1" s="1"/>
  <c r="E83" i="1"/>
  <c r="D83" i="1"/>
  <c r="O83" i="1" s="1"/>
  <c r="C83" i="1"/>
  <c r="R83" i="1" s="1"/>
  <c r="E82" i="1"/>
  <c r="D82" i="1"/>
  <c r="O82" i="1" s="1"/>
  <c r="C82" i="1"/>
  <c r="R82" i="1" s="1"/>
  <c r="E81" i="1"/>
  <c r="D81" i="1"/>
  <c r="O81" i="1" s="1"/>
  <c r="C81" i="1"/>
  <c r="R81" i="1" s="1"/>
  <c r="E80" i="1"/>
  <c r="D80" i="1"/>
  <c r="O80" i="1" s="1"/>
  <c r="C80" i="1"/>
  <c r="R80" i="1" s="1"/>
  <c r="E79" i="1"/>
  <c r="D79" i="1"/>
  <c r="O79" i="1" s="1"/>
  <c r="C79" i="1"/>
  <c r="R79" i="1" s="1"/>
  <c r="E78" i="1"/>
  <c r="D78" i="1"/>
  <c r="O78" i="1" s="1"/>
  <c r="C78" i="1"/>
  <c r="R78" i="1" s="1"/>
  <c r="E77" i="1"/>
  <c r="D77" i="1"/>
  <c r="O77" i="1" s="1"/>
  <c r="C77" i="1"/>
  <c r="R77" i="1" s="1"/>
  <c r="E76" i="1"/>
  <c r="D76" i="1"/>
  <c r="O76" i="1" s="1"/>
  <c r="C76" i="1"/>
  <c r="R76" i="1" s="1"/>
  <c r="E75" i="1"/>
  <c r="D75" i="1"/>
  <c r="O75" i="1" s="1"/>
  <c r="C75" i="1"/>
  <c r="R75" i="1" s="1"/>
  <c r="E74" i="1"/>
  <c r="D74" i="1"/>
  <c r="O74" i="1" s="1"/>
  <c r="C74" i="1"/>
  <c r="R74" i="1" s="1"/>
  <c r="E73" i="1"/>
  <c r="D73" i="1"/>
  <c r="O73" i="1" s="1"/>
  <c r="C73" i="1"/>
  <c r="R73" i="1" s="1"/>
  <c r="E72" i="1"/>
  <c r="D72" i="1"/>
  <c r="O72" i="1" s="1"/>
  <c r="C72" i="1"/>
  <c r="R72" i="1" s="1"/>
  <c r="E71" i="1"/>
  <c r="D71" i="1"/>
  <c r="O71" i="1" s="1"/>
  <c r="C71" i="1"/>
  <c r="R71" i="1" s="1"/>
  <c r="E70" i="1"/>
  <c r="D70" i="1"/>
  <c r="O70" i="1" s="1"/>
  <c r="C70" i="1"/>
  <c r="R70" i="1" s="1"/>
  <c r="E69" i="1"/>
  <c r="D69" i="1"/>
  <c r="O69" i="1" s="1"/>
  <c r="C69" i="1"/>
  <c r="R69" i="1" s="1"/>
  <c r="E68" i="1"/>
  <c r="D68" i="1"/>
  <c r="O68" i="1" s="1"/>
  <c r="C68" i="1"/>
  <c r="R68" i="1" s="1"/>
  <c r="E67" i="1"/>
  <c r="D67" i="1"/>
  <c r="O67" i="1" s="1"/>
  <c r="C67" i="1"/>
  <c r="R67" i="1" s="1"/>
  <c r="E66" i="1"/>
  <c r="D66" i="1"/>
  <c r="O66" i="1" s="1"/>
  <c r="C66" i="1"/>
  <c r="R66" i="1" s="1"/>
  <c r="E65" i="1"/>
  <c r="D65" i="1"/>
  <c r="O65" i="1" s="1"/>
  <c r="C65" i="1"/>
  <c r="R65" i="1" s="1"/>
  <c r="E64" i="1"/>
  <c r="D64" i="1"/>
  <c r="O64" i="1" s="1"/>
  <c r="C64" i="1"/>
  <c r="R64" i="1" s="1"/>
  <c r="E63" i="1"/>
  <c r="D63" i="1"/>
  <c r="O63" i="1" s="1"/>
  <c r="C63" i="1"/>
  <c r="R63" i="1" s="1"/>
  <c r="E62" i="1"/>
  <c r="D62" i="1"/>
  <c r="O62" i="1" s="1"/>
  <c r="C62" i="1"/>
  <c r="R62" i="1" s="1"/>
  <c r="E61" i="1"/>
  <c r="D61" i="1"/>
  <c r="O61" i="1" s="1"/>
  <c r="C61" i="1"/>
  <c r="R61" i="1" s="1"/>
  <c r="E60" i="1"/>
  <c r="D60" i="1"/>
  <c r="O60" i="1" s="1"/>
  <c r="C60" i="1"/>
  <c r="R60" i="1" s="1"/>
  <c r="E59" i="1"/>
  <c r="D59" i="1"/>
  <c r="O59" i="1" s="1"/>
  <c r="C59" i="1"/>
  <c r="R59" i="1" s="1"/>
  <c r="E58" i="1"/>
  <c r="D58" i="1"/>
  <c r="O58" i="1" s="1"/>
  <c r="C58" i="1"/>
  <c r="R58" i="1" s="1"/>
  <c r="E57" i="1"/>
  <c r="D57" i="1"/>
  <c r="O57" i="1" s="1"/>
  <c r="C57" i="1"/>
  <c r="R57" i="1" s="1"/>
  <c r="E56" i="1"/>
  <c r="D56" i="1"/>
  <c r="O56" i="1" s="1"/>
  <c r="C56" i="1"/>
  <c r="R56" i="1" s="1"/>
  <c r="E55" i="1"/>
  <c r="D55" i="1"/>
  <c r="O55" i="1" s="1"/>
  <c r="C55" i="1"/>
  <c r="R55" i="1" s="1"/>
  <c r="E54" i="1"/>
  <c r="D54" i="1"/>
  <c r="O54" i="1" s="1"/>
  <c r="C54" i="1"/>
  <c r="R54" i="1" s="1"/>
  <c r="E53" i="1"/>
  <c r="D53" i="1"/>
  <c r="O53" i="1" s="1"/>
  <c r="C53" i="1"/>
  <c r="R53" i="1" s="1"/>
  <c r="E52" i="1"/>
  <c r="D52" i="1"/>
  <c r="O52" i="1" s="1"/>
  <c r="C52" i="1"/>
  <c r="R52" i="1" s="1"/>
  <c r="E51" i="1"/>
  <c r="D51" i="1"/>
  <c r="O51" i="1" s="1"/>
  <c r="C51" i="1"/>
  <c r="R51" i="1" s="1"/>
  <c r="E50" i="1"/>
  <c r="D50" i="1"/>
  <c r="O50" i="1" s="1"/>
  <c r="C50" i="1"/>
  <c r="R50" i="1" s="1"/>
  <c r="E49" i="1"/>
  <c r="D49" i="1"/>
  <c r="O49" i="1" s="1"/>
  <c r="C49" i="1"/>
  <c r="R49" i="1" s="1"/>
  <c r="E48" i="1"/>
  <c r="D48" i="1"/>
  <c r="O48" i="1" s="1"/>
  <c r="C48" i="1"/>
  <c r="R48" i="1" s="1"/>
  <c r="E47" i="1"/>
  <c r="D47" i="1"/>
  <c r="O47" i="1" s="1"/>
  <c r="C47" i="1"/>
  <c r="R47" i="1" s="1"/>
  <c r="E46" i="1"/>
  <c r="D46" i="1"/>
  <c r="O46" i="1" s="1"/>
  <c r="C46" i="1"/>
  <c r="R46" i="1" s="1"/>
  <c r="E45" i="1"/>
  <c r="D45" i="1"/>
  <c r="O45" i="1" s="1"/>
  <c r="C45" i="1"/>
  <c r="R45" i="1" s="1"/>
  <c r="E44" i="1"/>
  <c r="D44" i="1"/>
  <c r="O44" i="1" s="1"/>
  <c r="C44" i="1"/>
  <c r="R44" i="1" s="1"/>
  <c r="E43" i="1"/>
  <c r="D43" i="1"/>
  <c r="O43" i="1" s="1"/>
  <c r="C43" i="1"/>
  <c r="R43" i="1" s="1"/>
  <c r="E42" i="1"/>
  <c r="D42" i="1"/>
  <c r="O42" i="1" s="1"/>
  <c r="C42" i="1"/>
  <c r="R42" i="1" s="1"/>
  <c r="E41" i="1"/>
  <c r="D41" i="1"/>
  <c r="O41" i="1" s="1"/>
  <c r="C41" i="1"/>
  <c r="R41" i="1" s="1"/>
  <c r="E40" i="1"/>
  <c r="D40" i="1"/>
  <c r="O40" i="1" s="1"/>
  <c r="C40" i="1"/>
  <c r="R40" i="1" s="1"/>
  <c r="E39" i="1"/>
  <c r="D39" i="1"/>
  <c r="O39" i="1" s="1"/>
  <c r="C39" i="1"/>
  <c r="R39" i="1" s="1"/>
  <c r="E38" i="1"/>
  <c r="D38" i="1"/>
  <c r="O38" i="1" s="1"/>
  <c r="C38" i="1"/>
  <c r="R38" i="1" s="1"/>
  <c r="E37" i="1"/>
  <c r="D37" i="1"/>
  <c r="O37" i="1" s="1"/>
  <c r="C37" i="1"/>
  <c r="R37" i="1" s="1"/>
  <c r="E36" i="1"/>
  <c r="D36" i="1"/>
  <c r="O36" i="1" s="1"/>
  <c r="C36" i="1"/>
  <c r="R36" i="1" s="1"/>
  <c r="E35" i="1"/>
  <c r="D35" i="1"/>
  <c r="O35" i="1" s="1"/>
  <c r="C35" i="1"/>
  <c r="R35" i="1" s="1"/>
  <c r="E34" i="1"/>
  <c r="D34" i="1"/>
  <c r="O34" i="1" s="1"/>
  <c r="C34" i="1"/>
  <c r="R34" i="1" s="1"/>
  <c r="E33" i="1"/>
  <c r="D33" i="1"/>
  <c r="O33" i="1" s="1"/>
  <c r="C33" i="1"/>
  <c r="R33" i="1" s="1"/>
  <c r="E32" i="1"/>
  <c r="D32" i="1"/>
  <c r="O32" i="1" s="1"/>
  <c r="C32" i="1"/>
  <c r="R32" i="1" s="1"/>
  <c r="E31" i="1"/>
  <c r="D31" i="1"/>
  <c r="O31" i="1" s="1"/>
  <c r="C31" i="1"/>
  <c r="R31" i="1" s="1"/>
  <c r="E30" i="1"/>
  <c r="D30" i="1"/>
  <c r="O30" i="1" s="1"/>
  <c r="C30" i="1"/>
  <c r="R30" i="1" s="1"/>
  <c r="E29" i="1"/>
  <c r="D29" i="1"/>
  <c r="O29" i="1" s="1"/>
  <c r="C29" i="1"/>
  <c r="R29" i="1" s="1"/>
  <c r="E28" i="1"/>
  <c r="D28" i="1"/>
  <c r="O28" i="1" s="1"/>
  <c r="C28" i="1"/>
  <c r="R28" i="1" s="1"/>
  <c r="E27" i="1"/>
  <c r="D27" i="1"/>
  <c r="O27" i="1" s="1"/>
  <c r="C27" i="1"/>
  <c r="R27" i="1" s="1"/>
  <c r="E26" i="1"/>
  <c r="D26" i="1"/>
  <c r="O26" i="1" s="1"/>
  <c r="C26" i="1"/>
  <c r="R26" i="1" s="1"/>
  <c r="E25" i="1"/>
  <c r="D25" i="1"/>
  <c r="O25" i="1" s="1"/>
  <c r="C25" i="1"/>
  <c r="R25" i="1" s="1"/>
  <c r="E24" i="1"/>
  <c r="D24" i="1"/>
  <c r="O24" i="1" s="1"/>
  <c r="C24" i="1"/>
  <c r="R24" i="1" s="1"/>
  <c r="E23" i="1"/>
  <c r="D23" i="1"/>
  <c r="O23" i="1" s="1"/>
  <c r="C23" i="1"/>
  <c r="R23" i="1" s="1"/>
  <c r="E22" i="1"/>
  <c r="D22" i="1"/>
  <c r="O22" i="1" s="1"/>
  <c r="C22" i="1"/>
  <c r="R22" i="1" s="1"/>
  <c r="E21" i="1"/>
  <c r="D21" i="1"/>
  <c r="O21" i="1" s="1"/>
  <c r="C21" i="1"/>
  <c r="R21" i="1" s="1"/>
  <c r="E20" i="1"/>
  <c r="D20" i="1"/>
  <c r="O20" i="1" s="1"/>
  <c r="C20" i="1"/>
  <c r="R20" i="1" s="1"/>
  <c r="E19" i="1"/>
  <c r="D19" i="1"/>
  <c r="O19" i="1" s="1"/>
  <c r="C19" i="1"/>
  <c r="R19" i="1" s="1"/>
  <c r="E18" i="1"/>
  <c r="D18" i="1"/>
  <c r="O18" i="1" s="1"/>
  <c r="C18" i="1"/>
  <c r="R18" i="1" s="1"/>
  <c r="E17" i="1"/>
  <c r="D17" i="1"/>
  <c r="O17" i="1" s="1"/>
  <c r="C17" i="1"/>
  <c r="R17" i="1" s="1"/>
  <c r="E16" i="1"/>
  <c r="D16" i="1"/>
  <c r="O16" i="1" s="1"/>
  <c r="C16" i="1"/>
  <c r="R16" i="1" s="1"/>
  <c r="E15" i="1"/>
  <c r="D15" i="1"/>
  <c r="O15" i="1" s="1"/>
  <c r="C15" i="1"/>
  <c r="R15" i="1" s="1"/>
  <c r="E14" i="1"/>
  <c r="D14" i="1"/>
  <c r="O14" i="1" s="1"/>
  <c r="C14" i="1"/>
  <c r="R14" i="1" s="1"/>
  <c r="E13" i="1"/>
  <c r="D13" i="1"/>
  <c r="O13" i="1" s="1"/>
  <c r="C13" i="1"/>
  <c r="R13" i="1" s="1"/>
  <c r="E12" i="1"/>
  <c r="D12" i="1"/>
  <c r="O12" i="1" s="1"/>
  <c r="C12" i="1"/>
  <c r="R12" i="1" s="1"/>
  <c r="E11" i="1"/>
  <c r="D11" i="1"/>
  <c r="O11" i="1" s="1"/>
  <c r="C11" i="1"/>
  <c r="R11" i="1" s="1"/>
  <c r="E10" i="1"/>
  <c r="D10" i="1"/>
  <c r="O10" i="1" s="1"/>
  <c r="C10" i="1"/>
  <c r="R10" i="1" s="1"/>
  <c r="E9" i="1"/>
  <c r="D9" i="1"/>
  <c r="O9" i="1" s="1"/>
  <c r="C9" i="1"/>
  <c r="R9" i="1" s="1"/>
  <c r="E8" i="1"/>
  <c r="D8" i="1"/>
  <c r="O8" i="1" s="1"/>
  <c r="C8" i="1"/>
  <c r="R8" i="1" s="1"/>
  <c r="E7" i="1"/>
  <c r="D7" i="1"/>
  <c r="O7" i="1" s="1"/>
  <c r="C7" i="1"/>
  <c r="R7" i="1" s="1"/>
  <c r="E6" i="1"/>
  <c r="D6" i="1"/>
  <c r="O6" i="1" s="1"/>
  <c r="C6" i="1"/>
  <c r="R6" i="1" s="1"/>
  <c r="E5" i="1"/>
  <c r="D5" i="1"/>
  <c r="O5" i="1" s="1"/>
  <c r="C5" i="1"/>
  <c r="R5" i="1" s="1"/>
  <c r="E4" i="1"/>
  <c r="D4" i="1"/>
  <c r="O4" i="1" s="1"/>
  <c r="C4" i="1"/>
  <c r="R4" i="1" s="1"/>
  <c r="E3" i="1"/>
  <c r="D3" i="1"/>
  <c r="O3" i="1" s="1"/>
  <c r="C3" i="1"/>
  <c r="R3" i="1" s="1"/>
  <c r="E2" i="1"/>
  <c r="D2" i="1"/>
  <c r="O2" i="1" s="1"/>
  <c r="C2" i="1"/>
  <c r="R2" i="1" s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F4" i="2" l="1" a="1"/>
  <c r="F4" i="2" s="1"/>
  <c r="B4" i="2" a="1"/>
  <c r="B4" i="2" s="1"/>
  <c r="C4" i="2" s="1"/>
  <c r="F17" i="2" a="1"/>
  <c r="F17" i="2" s="1"/>
  <c r="B17" i="2" a="1"/>
  <c r="B17" i="2" s="1"/>
  <c r="C17" i="2" s="1"/>
  <c r="K4" i="2" a="1"/>
  <c r="K4" i="2" s="1"/>
  <c r="G4" i="2" a="1"/>
  <c r="G4" i="2" s="1"/>
  <c r="H4" i="2" s="1"/>
  <c r="K17" i="2" a="1"/>
  <c r="K17" i="2" s="1"/>
  <c r="G17" i="2" a="1"/>
  <c r="G17" i="2" s="1"/>
  <c r="H17" i="2" s="1"/>
  <c r="P17" i="2" a="1"/>
  <c r="P17" i="2" s="1"/>
  <c r="L17" i="2" a="1"/>
  <c r="L17" i="2" s="1"/>
  <c r="M17" i="2" s="1"/>
  <c r="L4" i="2" a="1"/>
  <c r="L4" i="2" s="1"/>
  <c r="M4" i="2" s="1"/>
  <c r="P4" i="2" a="1"/>
  <c r="P4" i="2" s="1"/>
  <c r="U17" i="2" a="1"/>
  <c r="U17" i="2" s="1"/>
  <c r="Q17" i="2" a="1"/>
  <c r="Q17" i="2" s="1"/>
  <c r="R17" i="2" s="1"/>
  <c r="U4" i="2" a="1"/>
  <c r="U4" i="2" s="1"/>
  <c r="Q4" i="2" a="1"/>
  <c r="Q4" i="2" s="1"/>
  <c r="R4" i="2" s="1"/>
  <c r="B30" i="2" a="1"/>
  <c r="B30" i="2" s="1"/>
  <c r="G30" i="2" s="1"/>
  <c r="H30" i="2" a="1"/>
  <c r="N30" i="2" a="1"/>
  <c r="G31" i="2" l="1"/>
  <c r="G32" i="2"/>
  <c r="G34" i="2"/>
  <c r="G36" i="2"/>
  <c r="G37" i="2"/>
  <c r="G39" i="2"/>
  <c r="G33" i="2"/>
  <c r="G35" i="2"/>
  <c r="G38" i="2"/>
  <c r="N30" i="2"/>
  <c r="U39" i="2"/>
  <c r="S37" i="2"/>
  <c r="T32" i="2"/>
  <c r="U34" i="2"/>
  <c r="S32" i="2"/>
  <c r="S34" i="2"/>
  <c r="U31" i="2"/>
  <c r="T31" i="2"/>
  <c r="S33" i="2"/>
  <c r="S35" i="2"/>
  <c r="T39" i="2"/>
  <c r="S39" i="2"/>
  <c r="T34" i="2"/>
  <c r="U36" i="2"/>
  <c r="U35" i="2"/>
  <c r="T36" i="2"/>
  <c r="U38" i="2"/>
  <c r="S36" i="2"/>
  <c r="U32" i="2"/>
  <c r="T38" i="2"/>
  <c r="U33" i="2"/>
  <c r="S31" i="2"/>
  <c r="T33" i="2"/>
  <c r="S38" i="2"/>
  <c r="T35" i="2"/>
  <c r="U37" i="2"/>
  <c r="T37" i="2"/>
  <c r="H30" i="2"/>
  <c r="M30" i="2" s="1"/>
  <c r="M37" i="2"/>
  <c r="M33" i="2"/>
  <c r="M35" i="2"/>
  <c r="M32" i="2"/>
  <c r="M34" i="2"/>
  <c r="M31" i="2"/>
  <c r="M39" i="2"/>
  <c r="M36" i="2"/>
  <c r="M38" i="2"/>
  <c r="L39" i="2"/>
  <c r="O34" i="2"/>
  <c r="I36" i="2"/>
  <c r="L37" i="2"/>
  <c r="L38" i="2"/>
  <c r="L36" i="2"/>
  <c r="L35" i="2"/>
  <c r="I39" i="2"/>
  <c r="I37" i="2"/>
  <c r="I38" i="2"/>
  <c r="I35" i="2"/>
  <c r="I34" i="2"/>
  <c r="L34" i="2"/>
  <c r="L33" i="2"/>
  <c r="L32" i="2"/>
  <c r="L31" i="2"/>
  <c r="I33" i="2"/>
  <c r="I32" i="2"/>
  <c r="I31" i="2"/>
  <c r="R39" i="2"/>
  <c r="R35" i="2"/>
  <c r="R31" i="2"/>
  <c r="R38" i="2"/>
  <c r="R34" i="2"/>
  <c r="R37" i="2"/>
  <c r="R36" i="2"/>
  <c r="R33" i="2"/>
  <c r="R32" i="2"/>
  <c r="O39" i="2"/>
  <c r="O32" i="2"/>
  <c r="O31" i="2"/>
  <c r="O38" i="2"/>
  <c r="O37" i="2"/>
  <c r="O35" i="2"/>
  <c r="O33" i="2"/>
  <c r="O36" i="2"/>
  <c r="F39" i="2"/>
  <c r="F36" i="2"/>
  <c r="F34" i="2"/>
  <c r="F38" i="2"/>
  <c r="F37" i="2"/>
  <c r="F35" i="2"/>
  <c r="F33" i="2"/>
  <c r="F31" i="2"/>
  <c r="F32" i="2"/>
  <c r="C39" i="2"/>
  <c r="C36" i="2"/>
  <c r="C35" i="2"/>
  <c r="C32" i="2"/>
  <c r="C38" i="2"/>
  <c r="C37" i="2"/>
  <c r="C34" i="2"/>
  <c r="C31" i="2"/>
  <c r="C33" i="2"/>
  <c r="C12" i="2"/>
  <c r="C10" i="2"/>
  <c r="C6" i="2"/>
  <c r="C7" i="2"/>
  <c r="C5" i="2"/>
  <c r="C13" i="2"/>
  <c r="C11" i="2"/>
  <c r="C9" i="2"/>
  <c r="C8" i="2"/>
  <c r="M7" i="2"/>
  <c r="M5" i="2"/>
  <c r="M13" i="2"/>
  <c r="M9" i="2"/>
  <c r="M11" i="2"/>
  <c r="M12" i="2"/>
  <c r="M8" i="2"/>
  <c r="M6" i="2"/>
  <c r="M10" i="2"/>
  <c r="H8" i="2"/>
  <c r="R10" i="2"/>
  <c r="R9" i="2"/>
  <c r="H9" i="2"/>
  <c r="H19" i="2"/>
  <c r="R13" i="2"/>
  <c r="H18" i="2"/>
  <c r="H7" i="2"/>
  <c r="H25" i="2"/>
  <c r="H6" i="2"/>
  <c r="H11" i="2"/>
  <c r="H23" i="2"/>
  <c r="R6" i="2"/>
  <c r="H13" i="2"/>
  <c r="H22" i="2"/>
  <c r="R11" i="2"/>
  <c r="H21" i="2"/>
  <c r="H5" i="2"/>
  <c r="H26" i="2"/>
  <c r="H12" i="2"/>
  <c r="H24" i="2"/>
  <c r="H20" i="2"/>
  <c r="H10" i="2"/>
  <c r="R12" i="2"/>
  <c r="R8" i="2"/>
  <c r="C18" i="2"/>
  <c r="R7" i="2"/>
  <c r="R26" i="2"/>
  <c r="R21" i="2"/>
  <c r="R18" i="2"/>
  <c r="R23" i="2"/>
  <c r="R20" i="2"/>
  <c r="R25" i="2"/>
  <c r="R22" i="2"/>
  <c r="M18" i="2"/>
  <c r="M25" i="2"/>
  <c r="M22" i="2"/>
  <c r="M20" i="2"/>
  <c r="C21" i="2"/>
  <c r="R24" i="2"/>
  <c r="C25" i="2"/>
  <c r="C23" i="2"/>
  <c r="M24" i="2"/>
  <c r="M23" i="2"/>
  <c r="R19" i="2"/>
  <c r="C20" i="2"/>
  <c r="M21" i="2"/>
  <c r="C22" i="2"/>
  <c r="C19" i="2"/>
  <c r="M26" i="2"/>
  <c r="C26" i="2"/>
  <c r="M19" i="2"/>
  <c r="C24" i="2"/>
  <c r="R5" i="2"/>
  <c r="U30" i="2" l="1"/>
  <c r="T30" i="2"/>
  <c r="S30" i="2"/>
  <c r="F30" i="2"/>
  <c r="L30" i="2"/>
  <c r="I30" i="2"/>
  <c r="R30" i="2"/>
  <c r="O30" i="2"/>
  <c r="C30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<sst xmlns="http://schemas.openxmlformats.org/spreadsheetml/2006/main" count="171" uniqueCount="140">
  <si>
    <t>Symbol</t>
  </si>
  <si>
    <t>Open</t>
  </si>
  <si>
    <t>High</t>
  </si>
  <si>
    <t>Low</t>
  </si>
  <si>
    <t>S.AAPL</t>
  </si>
  <si>
    <t>S.ABNB</t>
  </si>
  <si>
    <t>S.ADBE</t>
  </si>
  <si>
    <t>S.ADI</t>
  </si>
  <si>
    <t>S.ADP</t>
  </si>
  <si>
    <t>S.ADSK</t>
  </si>
  <si>
    <t>S.AEP</t>
  </si>
  <si>
    <t>S.AMAT</t>
  </si>
  <si>
    <t>S.AMD</t>
  </si>
  <si>
    <t>S.AMGN</t>
  </si>
  <si>
    <t>S.AMZN</t>
  </si>
  <si>
    <t>S.APP</t>
  </si>
  <si>
    <t>S.AVGO</t>
  </si>
  <si>
    <t>S.AXON</t>
  </si>
  <si>
    <t>S.BKNG</t>
  </si>
  <si>
    <t>S.BKR</t>
  </si>
  <si>
    <t>S.CDNS</t>
  </si>
  <si>
    <t>S.CEG</t>
  </si>
  <si>
    <t>S.CMCSA</t>
  </si>
  <si>
    <t>S.COST</t>
  </si>
  <si>
    <t>S.CPRT</t>
  </si>
  <si>
    <t>S.CRWD</t>
  </si>
  <si>
    <t>S.CSCO</t>
  </si>
  <si>
    <t>S.CSX</t>
  </si>
  <si>
    <t>S.CTAS</t>
  </si>
  <si>
    <t>S.DASH</t>
  </si>
  <si>
    <t>S.DDOG</t>
  </si>
  <si>
    <t>S.DXCM</t>
  </si>
  <si>
    <t>S.EA</t>
  </si>
  <si>
    <t>S.EXC</t>
  </si>
  <si>
    <t>S.FANG</t>
  </si>
  <si>
    <t>S.FAST</t>
  </si>
  <si>
    <t>S.FTNT</t>
  </si>
  <si>
    <t>S.GEHC</t>
  </si>
  <si>
    <t>S.GILD</t>
  </si>
  <si>
    <t>S.GOOG</t>
  </si>
  <si>
    <t>S.GOOGL</t>
  </si>
  <si>
    <t>S.HON</t>
  </si>
  <si>
    <t>S.HONA</t>
  </si>
  <si>
    <t>S.IDXX</t>
  </si>
  <si>
    <t>S.INTC</t>
  </si>
  <si>
    <t>S.INTU</t>
  </si>
  <si>
    <t>S.ISRG</t>
  </si>
  <si>
    <t>S.KDP</t>
  </si>
  <si>
    <t>S.KHC</t>
  </si>
  <si>
    <t>S.KLAC</t>
  </si>
  <si>
    <t>S.LIN</t>
  </si>
  <si>
    <t>S.LITE</t>
  </si>
  <si>
    <t>S.LRCX</t>
  </si>
  <si>
    <t>S.MAR</t>
  </si>
  <si>
    <t>S.MCHP</t>
  </si>
  <si>
    <t>S.MDLZ</t>
  </si>
  <si>
    <t>S.META</t>
  </si>
  <si>
    <t>S.MNST</t>
  </si>
  <si>
    <t>S.MPWR</t>
  </si>
  <si>
    <t>S.MRVL</t>
  </si>
  <si>
    <t>S.MSFT</t>
  </si>
  <si>
    <t>S.MU</t>
  </si>
  <si>
    <t>S.NFLX</t>
  </si>
  <si>
    <t>S.NVDA</t>
  </si>
  <si>
    <t>S.NXPI</t>
  </si>
  <si>
    <t>S.ODFL</t>
  </si>
  <si>
    <t>S.ORLY</t>
  </si>
  <si>
    <t>S.PANW</t>
  </si>
  <si>
    <t>S.PAYX</t>
  </si>
  <si>
    <t>S.PCAR</t>
  </si>
  <si>
    <t>S.PEP</t>
  </si>
  <si>
    <t>S.PLTR</t>
  </si>
  <si>
    <t>S.PYPL</t>
  </si>
  <si>
    <t>S.QCOM</t>
  </si>
  <si>
    <t>S.REGN</t>
  </si>
  <si>
    <t>S.ROP</t>
  </si>
  <si>
    <t>S.ROST</t>
  </si>
  <si>
    <t>S.SBUX</t>
  </si>
  <si>
    <t>S.SNDK</t>
  </si>
  <si>
    <t>S.SNPS</t>
  </si>
  <si>
    <t>S.STX</t>
  </si>
  <si>
    <t>S.TER</t>
  </si>
  <si>
    <t>S.TMUS</t>
  </si>
  <si>
    <t>S.TSLA</t>
  </si>
  <si>
    <t>S.TTWO</t>
  </si>
  <si>
    <t>S.TXN</t>
  </si>
  <si>
    <t>S.VRTX</t>
  </si>
  <si>
    <t>S.WBD</t>
  </si>
  <si>
    <t>S.WDAY</t>
  </si>
  <si>
    <t>S.WDC</t>
  </si>
  <si>
    <t>S.WMT</t>
  </si>
  <si>
    <t>S.XEL</t>
  </si>
  <si>
    <t>Company</t>
  </si>
  <si>
    <t>Last Trade</t>
  </si>
  <si>
    <t>NC</t>
  </si>
  <si>
    <t>%NC</t>
  </si>
  <si>
    <t>Weekly</t>
  </si>
  <si>
    <t>Monthly</t>
  </si>
  <si>
    <t>Qtrly</t>
  </si>
  <si>
    <t>Annual</t>
  </si>
  <si>
    <t>Quarterly</t>
  </si>
  <si>
    <t>Volume</t>
  </si>
  <si>
    <t>Vol/MA</t>
  </si>
  <si>
    <t>Vol/21 MA</t>
  </si>
  <si>
    <t>Today's Top Ten Volume Percentage Ratios</t>
  </si>
  <si>
    <t>NC/21 ATR</t>
  </si>
  <si>
    <t>ATR</t>
  </si>
  <si>
    <t>NC/21 MA</t>
  </si>
  <si>
    <t>Today's Top Ten NC/21-day ATR Percentage Ratios</t>
  </si>
  <si>
    <t>MA</t>
  </si>
  <si>
    <t>STDV</t>
  </si>
  <si>
    <t>Z-Score</t>
  </si>
  <si>
    <t>Close</t>
  </si>
  <si>
    <t>Bottom Quarterly Ten Percentage Changes</t>
  </si>
  <si>
    <t>Top Ten Weekly Percentage Changes</t>
  </si>
  <si>
    <t>Top Ten Monthly Percentage Changes</t>
  </si>
  <si>
    <t>Top Ten Quarterly Percentage Changes</t>
  </si>
  <si>
    <t>Top Ten Annual Percentage Changes</t>
  </si>
  <si>
    <t>Bottom Ten Monthly Percentage Changes</t>
  </si>
  <si>
    <t>Bottom Ten Annual Percentage Changes</t>
  </si>
  <si>
    <t>Today's Ten Top Z-Scores</t>
  </si>
  <si>
    <t>Bottom Ten Weekly Percentage Changes</t>
  </si>
  <si>
    <t>MA (21)</t>
  </si>
  <si>
    <t>STDV (21)</t>
  </si>
  <si>
    <t>A large amount of data is pulled and may take a minute to populate.</t>
  </si>
  <si>
    <t>S.ALAB</t>
  </si>
  <si>
    <t>S.ALNY</t>
  </si>
  <si>
    <t>S.ARM</t>
  </si>
  <si>
    <t>S.ASML</t>
  </si>
  <si>
    <t>S.CCEP</t>
  </si>
  <si>
    <t>S.CRWV</t>
  </si>
  <si>
    <t>S.FER</t>
  </si>
  <si>
    <t>S.MELI</t>
  </si>
  <si>
    <t>S.MSTR</t>
  </si>
  <si>
    <t>S.NBIS</t>
  </si>
  <si>
    <t>S.PDD</t>
  </si>
  <si>
    <t>S.RKLB</t>
  </si>
  <si>
    <t>S.SHOP</t>
  </si>
  <si>
    <t>S.SPCX</t>
  </si>
  <si>
    <t>S.TRI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</si>
</sst>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1"/>
      <color theme="1"/>
      <name val="Century Gothic"/>
      <family val="2"/>
    </font>
    <font>
      <sz val="10"/>
      <color rgb="FFFF0000"/>
      <name val="Arial"/>
      <family val="2"/>
    </font>
    <font>
      <sz val="11"/>
      <color theme="0"/>
      <name val="Century Gothic"/>
      <family val="2"/>
    </font>
    <font>
      <sz val="18"/>
      <color theme="1"/>
      <name val="Century Gothic"/>
      <family val="2"/>
    </font>
  </fonts>
  <fills count="4">
    <fill>
      <patternFill patternType="none"/>
    </fill>
    <fill>
      <patternFill patternType="gray125"/>
    </fill>
    <fill>
      <gradientFill degree="270">
        <stop position="0">
          <color theme="3" tint="0.49803155613879818"/>
        </stop>
        <stop position="1">
          <color rgb="FF002060"/>
        </stop>
      </gradientFill>
    </fill>
    <fill>
      <gradientFill degree="90">
        <stop position="0">
          <color theme="3" tint="0.49803155613879818"/>
        </stop>
        <stop position="1">
          <color rgb="FF002060"/>
        </stop>
      </gradientFill>
    </fill>
  </fills>
  <borders count="7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/>
      <top/>
      <bottom style="medium">
        <color rgb="FFE5E7EB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 shrinkToFit="1"/>
    </xf>
    <xf numFmtId="1" fontId="0" fillId="0" borderId="0" xfId="0" applyNumberFormat="1" applyAlignment="1">
      <alignment horizontal="center"/>
    </xf>
    <xf numFmtId="0" fontId="0" fillId="0" borderId="0" xfId="0" applyAlignment="1">
      <alignment shrinkToFit="1"/>
    </xf>
    <xf numFmtId="10" fontId="0" fillId="0" borderId="0" xfId="0" applyNumberFormat="1" applyAlignment="1">
      <alignment horizontal="center" shrinkToFit="1"/>
    </xf>
    <xf numFmtId="2" fontId="0" fillId="0" borderId="0" xfId="0" applyNumberFormat="1" applyAlignment="1">
      <alignment horizontal="center" shrinkToFit="1"/>
    </xf>
    <xf numFmtId="2" fontId="0" fillId="0" borderId="0" xfId="0" quotePrefix="1" applyNumberFormat="1" applyAlignment="1">
      <alignment horizontal="center"/>
    </xf>
    <xf numFmtId="2" fontId="0" fillId="0" borderId="0" xfId="0" applyNumberFormat="1" applyAlignment="1">
      <alignment shrinkToFit="1"/>
    </xf>
    <xf numFmtId="0" fontId="2" fillId="3" borderId="1" xfId="0" applyFont="1" applyFill="1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10" fontId="0" fillId="0" borderId="1" xfId="0" applyNumberFormat="1" applyBorder="1" applyAlignment="1">
      <alignment horizontal="center" shrinkToFit="1"/>
    </xf>
    <xf numFmtId="2" fontId="0" fillId="0" borderId="1" xfId="0" applyNumberFormat="1" applyBorder="1" applyAlignment="1">
      <alignment horizontal="center" shrinkToFit="1"/>
    </xf>
    <xf numFmtId="0" fontId="0" fillId="0" borderId="1" xfId="0" quotePrefix="1" applyBorder="1" applyAlignment="1">
      <alignment horizontal="center" shrinkToFit="1"/>
    </xf>
    <xf numFmtId="1" fontId="0" fillId="0" borderId="1" xfId="0" applyNumberFormat="1" applyBorder="1" applyAlignment="1">
      <alignment horizontal="center" shrinkToFit="1"/>
    </xf>
    <xf numFmtId="2" fontId="2" fillId="3" borderId="1" xfId="0" applyNumberFormat="1" applyFont="1" applyFill="1" applyBorder="1" applyAlignment="1">
      <alignment horizontal="center" shrinkToFit="1"/>
    </xf>
    <xf numFmtId="10" fontId="0" fillId="0" borderId="2" xfId="0" applyNumberFormat="1" applyBorder="1" applyAlignment="1">
      <alignment horizontal="center" shrinkToFit="1"/>
    </xf>
    <xf numFmtId="10" fontId="0" fillId="0" borderId="3" xfId="0" applyNumberFormat="1" applyBorder="1" applyAlignment="1">
      <alignment horizontal="center" shrinkToFit="1"/>
    </xf>
    <xf numFmtId="0" fontId="0" fillId="0" borderId="4" xfId="0" applyBorder="1" applyAlignment="1">
      <alignment shrinkToFit="1"/>
    </xf>
    <xf numFmtId="0" fontId="0" fillId="0" borderId="3" xfId="0" applyBorder="1" applyAlignment="1">
      <alignment horizontal="center" shrinkToFit="1"/>
    </xf>
    <xf numFmtId="2" fontId="0" fillId="0" borderId="3" xfId="0" applyNumberFormat="1" applyBorder="1" applyAlignment="1">
      <alignment horizontal="center" shrinkToFit="1"/>
    </xf>
    <xf numFmtId="10" fontId="0" fillId="0" borderId="2" xfId="0" quotePrefix="1" applyNumberFormat="1" applyBorder="1" applyAlignment="1">
      <alignment horizontal="center" shrinkToFit="1"/>
    </xf>
    <xf numFmtId="0" fontId="0" fillId="0" borderId="6" xfId="0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0" fontId="0" fillId="0" borderId="0" xfId="0" applyAlignment="1">
      <alignment horizontal="center" shrinkToFit="1"/>
    </xf>
    <xf numFmtId="0" fontId="0" fillId="0" borderId="5" xfId="0" applyBorder="1" applyAlignment="1">
      <alignment horizontal="center" shrinkToFit="1"/>
    </xf>
    <xf numFmtId="164" fontId="3" fillId="0" borderId="0" xfId="0" applyNumberFormat="1" applyFont="1" applyAlignment="1">
      <alignment horizontal="center" vertical="center" shrinkToFit="1"/>
    </xf>
    <xf numFmtId="0" fontId="0" fillId="0" borderId="1" xfId="0" applyBorder="1" applyAlignment="1">
      <alignment horizontal="center" shrinkToFit="1"/>
    </xf>
    <xf numFmtId="0" fontId="2" fillId="3" borderId="1" xfId="0" applyFont="1" applyFill="1" applyBorder="1" applyAlignment="1">
      <alignment horizontal="center" shrinkToFit="1"/>
    </xf>
    <xf numFmtId="0" fontId="2" fillId="2" borderId="1" xfId="0" applyFont="1" applyFill="1" applyBorder="1" applyAlignment="1">
      <alignment horizontal="center" shrinkToFit="1"/>
    </xf>
    <xf numFmtId="2" fontId="2" fillId="3" borderId="1" xfId="0" applyNumberFormat="1" applyFont="1" applyFill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231.9985714286</v>
        <stp/>
        <stp>StudyData</stp>
        <stp>S.ADBE</stp>
        <stp>MA</stp>
        <stp>InputChoice=Close,MAType=Sim,Period=21</stp>
        <stp>MA</stp>
        <stp>D</stp>
        <stp/>
        <stp>all</stp>
        <stp/>
        <stp/>
        <stp/>
        <stp>T</stp>
        <tr r="P4" s="1"/>
      </tp>
      <tp>
        <v>0.84285714290000002</v>
        <stp/>
        <stp>StudyData</stp>
        <stp>ATR(S.KDP,MAType:=Sim,Period:=21)</stp>
        <stp>Bar</stp>
        <stp/>
        <stp>Close</stp>
        <stp>D</stp>
        <stp/>
        <stp/>
        <stp/>
        <stp/>
        <stp/>
        <stp>T</stp>
        <tr r="O52" s="1"/>
      </tp>
      <tp>
        <v>0.7480952381</v>
        <stp/>
        <stp>StudyData</stp>
        <stp>ATR(S.KHC,MAType:=Sim,Period:=21)</stp>
        <stp>Bar</stp>
        <stp/>
        <stp>Close</stp>
        <stp>D</stp>
        <stp/>
        <stp/>
        <stp/>
        <stp/>
        <stp/>
        <stp>T</stp>
        <tr r="O53" s="1"/>
      </tp>
      <tp>
        <v>10.180924339600001</v>
        <stp/>
        <stp>StudyData</stp>
        <stp>S.WDAY</stp>
        <stp>StdDev</stp>
        <stp>InputChoice=Close,Period1=21</stp>
        <stp>STDDEV</stp>
        <stp>D</stp>
        <stp/>
        <stp>all</stp>
        <stp/>
        <stp/>
        <stp/>
        <stp>T</stp>
        <tr r="Q101" s="1"/>
      </tp>
      <tp t="s">
        <v>Linde PLC</v>
        <stp/>
        <stp>ContractData</stp>
        <stp>S.LIN</stp>
        <stp>LongDescription</stp>
        <stp/>
        <stp>T</stp>
        <tr r="B55" s="1"/>
      </tp>
      <tp t="s">
        <v>MARRIOTT INT CL A CM</v>
        <stp/>
        <stp>ContractData</stp>
        <stp>S.MAR</stp>
        <stp>LongDescription</stp>
        <stp/>
        <stp>T</stp>
        <tr r="I31" s="2"/>
        <tr r="B58" s="1"/>
      </tp>
      <tp t="s">
        <v>KRAFT HEINZ CO CMN</v>
        <stp/>
        <stp>ContractData</stp>
        <stp>S.KHC</stp>
        <stp>LongDescription</stp>
        <stp/>
        <stp>T</stp>
        <tr r="B53" s="1"/>
      </tp>
      <tp t="s">
        <v>KEURIG DR PEPPER INC</v>
        <stp/>
        <stp>ContractData</stp>
        <stp>S.KDP</stp>
        <stp>LongDescription</stp>
        <stp/>
        <stp>T</stp>
        <tr r="B52" s="1"/>
      </tp>
      <tp t="s">
        <v>HONEYWELL INTL INC</v>
        <stp/>
        <stp>ContractData</stp>
        <stp>S.HON</stp>
        <stp>LongDescription</stp>
        <stp/>
        <stp>T</stp>
        <tr r="B46" s="1"/>
      </tp>
      <tp t="s">
        <v>FERROVIAL N.V. OS</v>
        <stp/>
        <stp>ContractData</stp>
        <stp>S.FER</stp>
        <stp>LongDescription</stp>
        <stp/>
        <stp>T</stp>
        <tr r="B40" s="1"/>
      </tp>
      <tp>
        <v>127.8380952381</v>
        <stp/>
        <stp>StudyData</stp>
        <stp>S.SPCX</stp>
        <stp>MA</stp>
        <stp>InputChoice=Close,MAType=Sim,Period=21</stp>
        <stp>MA</stp>
        <stp>D</stp>
        <stp/>
        <stp>all</stp>
        <stp/>
        <stp/>
        <stp/>
        <stp>T</stp>
        <tr r="P91" s="1"/>
      </tp>
      <tp>
        <v>315.66952380949999</v>
        <stp/>
        <stp>StudyData</stp>
        <stp>S.LRCX</stp>
        <stp>MA</stp>
        <stp>InputChoice=Close,MAType=Sim,Period=21</stp>
        <stp>MA</stp>
        <stp>D</stp>
        <stp/>
        <stp>all</stp>
        <stp/>
        <stp/>
        <stp/>
        <stp>T</stp>
        <tr r="P57" s="1"/>
      </tp>
      <tp t="s">
        <v>EXELON CORP CMN STK</v>
        <stp/>
        <stp>ContractData</stp>
        <stp>S.EXC</stp>
        <stp>LongDescription</stp>
        <stp/>
        <stp>T</stp>
        <tr r="B37" s="1"/>
      </tp>
      <tp t="s">
        <v>BAKER HUGHES CO</v>
        <stp/>
        <stp>ContractData</stp>
        <stp>S.BKR</stp>
        <stp>LongDescription</stp>
        <stp/>
        <stp>T</stp>
        <tr r="O36" s="2"/>
        <tr r="B21" s="1"/>
      </tp>
      <tp t="s">
        <v>CONSTELLATION EN CM</v>
        <stp/>
        <stp>ContractData</stp>
        <stp>S.CEG</stp>
        <stp>LongDescription</stp>
        <stp/>
        <stp>T</stp>
        <tr r="R26" s="2"/>
        <tr r="B24" s="1"/>
      </tp>
      <tp t="s">
        <v>CSX Corporation</v>
        <stp/>
        <stp>ContractData</stp>
        <stp>S.CSX</stp>
        <stp>LongDescription</stp>
        <stp/>
        <stp>T</stp>
        <tr r="B31" s="1"/>
      </tp>
      <tp t="s">
        <v>ADV MICRO DEVICES</v>
        <stp/>
        <stp>ContractData</stp>
        <stp>S.AMD</stp>
        <stp>LongDescription</stp>
        <stp/>
        <stp>T</stp>
        <tr r="R11" s="2"/>
        <tr r="B12" s="1"/>
      </tp>
      <tp t="s">
        <v>AMER ELC PWR CO CMN</v>
        <stp/>
        <stp>ContractData</stp>
        <stp>S.AEP</stp>
        <stp>LongDescription</stp>
        <stp/>
        <stp>T</stp>
        <tr r="I39" s="2"/>
        <tr r="H10" s="2"/>
        <tr r="C23" s="2"/>
        <tr r="H23" s="2"/>
        <tr r="C10" s="2"/>
        <tr r="B8" s="1"/>
      </tp>
      <tp t="s">
        <v>AUTOMATIC DATA PROCS</v>
        <stp/>
        <stp>ContractData</stp>
        <stp>S.ADP</stp>
        <stp>LongDescription</stp>
        <stp/>
        <stp>T</stp>
        <tr r="I37" s="2"/>
        <tr r="O37" s="2"/>
        <tr r="H21" s="2"/>
        <tr r="H8" s="2"/>
        <tr r="C21" s="2"/>
        <tr r="C8" s="2"/>
        <tr r="B6" s="1"/>
      </tp>
      <tp t="s">
        <v>Analog Devices Inc</v>
        <stp/>
        <stp>ContractData</stp>
        <stp>S.ADI</stp>
        <stp>LongDescription</stp>
        <stp/>
        <stp>T</stp>
        <tr r="I36" s="2"/>
        <tr r="C7" s="2"/>
        <tr r="H7" s="2"/>
        <tr r="H20" s="2"/>
        <tr r="C20" s="2"/>
        <tr r="B5" s="1"/>
      </tp>
      <tp t="s">
        <v>APPLOVIN CORP CLA CM</v>
        <stp/>
        <stp>ContractData</stp>
        <stp>S.APP</stp>
        <stp>LongDescription</stp>
        <stp/>
        <stp>T</stp>
        <tr r="R19" s="2"/>
        <tr r="B15" s="1"/>
      </tp>
      <tp t="s">
        <v>ARM HOLDINGS PLC ADS</v>
        <stp/>
        <stp>ContractData</stp>
        <stp>S.ARM</stp>
        <stp>LongDescription</stp>
        <stp/>
        <stp>T</stp>
        <tr r="R13" s="2"/>
        <tr r="M24" s="2"/>
        <tr r="B16" s="1"/>
      </tp>
      <tp t="s">
        <v>Xcel Energy Inc</v>
        <stp/>
        <stp>ContractData</stp>
        <stp>S.XEL</stp>
        <stp>LongDescription</stp>
        <stp/>
        <stp>T</stp>
        <tr r="B104" s="1"/>
      </tp>
      <tp>
        <v>7.7282157676348522</v>
        <stp/>
        <stp>StudyData</stp>
        <stp>S.MDLZ</stp>
        <stp>PCB</stp>
        <stp>BaseType=Index,Index=1</stp>
        <stp>Close</stp>
        <stp>Q</stp>
        <stp>0</stp>
        <stp>all</stp>
        <stp/>
        <stp/>
        <stp/>
        <stp>T</stp>
        <tr r="K60" s="1"/>
      </tp>
      <tp t="s">
        <v/>
        <stp/>
        <stp>StudyData</stp>
        <stp>S.MDLZ</stp>
        <stp>PCB</stp>
        <stp>BaseType=Index,Index=1</stp>
        <stp>Close</stp>
        <stp>W</stp>
        <stp>0</stp>
        <stp>all</stp>
        <stp/>
        <stp/>
        <stp/>
        <stp>T</stp>
        <tr r="I60" s="1"/>
      </tp>
      <tp>
        <v>15.753297417796775</v>
        <stp/>
        <stp>StudyData</stp>
        <stp>S.MDLZ</stp>
        <stp>PCB</stp>
        <stp>BaseType=Index,Index=1</stp>
        <stp>Close</stp>
        <stp>A</stp>
        <stp>0</stp>
        <stp>all</stp>
        <stp/>
        <stp/>
        <stp/>
        <stp>T</stp>
        <tr r="L60" s="1"/>
      </tp>
      <tp t="s">
        <v/>
        <stp/>
        <stp>StudyData</stp>
        <stp>S.MDLZ</stp>
        <stp>PCB</stp>
        <stp>BaseType=Index,Index=1</stp>
        <stp>Close</stp>
        <stp>M</stp>
        <stp>0</stp>
        <stp>all</stp>
        <stp/>
        <stp/>
        <stp/>
        <stp>T</stp>
        <tr r="J60" s="1"/>
      </tp>
      <tp t="s">
        <v>WALMART INC CMN</v>
        <stp/>
        <stp>ContractData</stp>
        <stp>S.WMT</stp>
        <stp>LongDescription</stp>
        <stp/>
        <stp>T</stp>
        <tr r="B103" s="1"/>
      </tp>
      <tp t="s">
        <v>WESTERN DIGITAL CP</v>
        <stp/>
        <stp>ContractData</stp>
        <stp>S.WDC</stp>
        <stp>LongDescription</stp>
        <stp/>
        <stp>T</stp>
        <tr r="R5" s="2"/>
        <tr r="B102" s="1"/>
      </tp>
      <tp t="s">
        <v>WRNR BRS DS CM WI</v>
        <stp/>
        <stp>ContractData</stp>
        <stp>S.WBD</stp>
        <stp>LongDescription</stp>
        <stp/>
        <stp>T</stp>
        <tr r="B100" s="1"/>
      </tp>
      <tp t="s">
        <v>TERADYNE INC CMN</v>
        <stp/>
        <stp>ContractData</stp>
        <stp>S.TER</stp>
        <stp>LongDescription</stp>
        <stp/>
        <stp>T</stp>
        <tr r="B93" s="1"/>
      </tp>
      <tp t="s">
        <v>TEXAS INSTRUMENTS</v>
        <stp/>
        <stp>ContractData</stp>
        <stp>S.TXN</stp>
        <stp>LongDescription</stp>
        <stp/>
        <stp>T</stp>
        <tr r="B98" s="1"/>
      </tp>
      <tp t="s">
        <v>THOMSON REUTERS CMN</v>
        <stp/>
        <stp>ContractData</stp>
        <stp>S.TRI</stp>
        <stp>LongDescription</stp>
        <stp/>
        <stp>T</stp>
        <tr r="M13" s="2"/>
        <tr r="B95" s="1"/>
      </tp>
      <tp t="s">
        <v>ROPER TECH CMN</v>
        <stp/>
        <stp>ContractData</stp>
        <stp>S.ROP</stp>
        <stp>LongDescription</stp>
        <stp/>
        <stp>T</stp>
        <tr r="O39" s="2"/>
        <tr r="B85" s="1"/>
      </tp>
      <tp>
        <v>114.2433333333</v>
        <stp/>
        <stp>StudyData</stp>
        <stp>S.CSCO</stp>
        <stp>MA</stp>
        <stp>InputChoice=Close,MAType=Sim,Period=21</stp>
        <stp>MA</stp>
        <stp>D</stp>
        <stp/>
        <stp>all</stp>
        <stp/>
        <stp/>
        <stp/>
        <stp>T</stp>
        <tr r="P30" s="1"/>
      </tp>
      <tp t="s">
        <v>SEAGATE TCH HLDGS OR</v>
        <stp/>
        <stp>ContractData</stp>
        <stp>S.STX</stp>
        <stp>LongDescription</stp>
        <stp/>
        <stp>T</stp>
        <tr r="R6" s="2"/>
        <tr r="B92" s="1"/>
      </tp>
      <tp t="s">
        <v>PepsiCo Inc</v>
        <stp/>
        <stp>ContractData</stp>
        <stp>S.PEP</stp>
        <stp>LongDescription</stp>
        <stp/>
        <stp>T</stp>
        <tr r="B79" s="1"/>
      </tp>
      <tp t="s">
        <v>PDD HOLDINGS INC ADS</v>
        <stp/>
        <stp>ContractData</stp>
        <stp>S.PDD</stp>
        <stp>LongDescription</stp>
        <stp/>
        <stp>T</stp>
        <tr r="O34" s="2"/>
        <tr r="B78" s="1"/>
      </tp>
      <tp>
        <v>74.976666666699998</v>
        <stp/>
        <stp>StudyData</stp>
        <stp>S.DXCM</stp>
        <stp>MA</stp>
        <stp>InputChoice=Close,MAType=Sim,Period=21</stp>
        <stp>MA</stp>
        <stp>D</stp>
        <stp/>
        <stp>all</stp>
        <stp/>
        <stp/>
        <stp/>
        <stp>T</stp>
        <tr r="P35" s="1"/>
      </tp>
      <tp>
        <v>14.482609573</v>
        <stp/>
        <stp>StudyData</stp>
        <stp>S.VRTX</stp>
        <stp>StdDev</stp>
        <stp>InputChoice=Close,Period1=21</stp>
        <stp>STDDEV</stp>
        <stp>D</stp>
        <stp/>
        <stp>all</stp>
        <stp/>
        <stp/>
        <stp/>
        <stp>T</stp>
        <tr r="Q99" s="1"/>
      </tp>
      <tp t="s">
        <v/>
        <stp/>
        <stp>StudyData</stp>
        <stp>S.WDAY</stp>
        <stp>PCB</stp>
        <stp>BaseType=Index,Index=1</stp>
        <stp>Close</stp>
        <stp>W</stp>
        <stp>0</stp>
        <stp>all</stp>
        <stp/>
        <stp/>
        <stp/>
        <stp>T</stp>
        <tr r="I101" s="1"/>
      </tp>
      <tp>
        <v>30.97533082829603</v>
        <stp/>
        <stp>StudyData</stp>
        <stp>S.WDAY</stp>
        <stp>PCB</stp>
        <stp>BaseType=Index,Index=1</stp>
        <stp>Close</stp>
        <stp>Q</stp>
        <stp>0</stp>
        <stp>all</stp>
        <stp/>
        <stp/>
        <stp/>
        <stp>T</stp>
        <tr r="K101" s="1"/>
      </tp>
      <tp t="s">
        <v/>
        <stp/>
        <stp>StudyData</stp>
        <stp>S.WDAY</stp>
        <stp>PCB</stp>
        <stp>BaseType=Index,Index=1</stp>
        <stp>Close</stp>
        <stp>M</stp>
        <stp>0</stp>
        <stp>all</stp>
        <stp/>
        <stp/>
        <stp/>
        <stp>T</stp>
        <tr r="J101" s="1"/>
      </tp>
      <tp>
        <v>-25.34686656113232</v>
        <stp/>
        <stp>StudyData</stp>
        <stp>S.WDAY</stp>
        <stp>PCB</stp>
        <stp>BaseType=Index,Index=1</stp>
        <stp>Close</stp>
        <stp>A</stp>
        <stp>0</stp>
        <stp>all</stp>
        <stp/>
        <stp/>
        <stp/>
        <stp>T</stp>
        <tr r="L101" s="1"/>
      </tp>
      <tp>
        <v>-31.727734777264729</v>
        <stp/>
        <stp>StudyData</stp>
        <stp>S.ALNY</stp>
        <stp>PCB</stp>
        <stp>BaseType=Index,Index=1</stp>
        <stp>Close</stp>
        <stp>Q</stp>
        <stp>0</stp>
        <stp>all</stp>
        <stp/>
        <stp/>
        <stp/>
        <stp>T</stp>
        <tr r="K10" s="1"/>
      </tp>
      <tp t="s">
        <v/>
        <stp/>
        <stp>StudyData</stp>
        <stp>S.ALNY</stp>
        <stp>PCB</stp>
        <stp>BaseType=Index,Index=1</stp>
        <stp>Close</stp>
        <stp>W</stp>
        <stp>0</stp>
        <stp>all</stp>
        <stp/>
        <stp/>
        <stp/>
        <stp>T</stp>
        <tr r="I10" s="1"/>
      </tp>
      <tp>
        <v>-48.316358606815044</v>
        <stp/>
        <stp>StudyData</stp>
        <stp>S.ALNY</stp>
        <stp>PCB</stp>
        <stp>BaseType=Index,Index=1</stp>
        <stp>Close</stp>
        <stp>A</stp>
        <stp>0</stp>
        <stp>all</stp>
        <stp/>
        <stp/>
        <stp/>
        <stp>T</stp>
        <tr r="L10" s="1"/>
      </tp>
      <tp t="s">
        <v/>
        <stp/>
        <stp>StudyData</stp>
        <stp>S.ALNY</stp>
        <stp>PCB</stp>
        <stp>BaseType=Index,Index=1</stp>
        <stp>Close</stp>
        <stp>M</stp>
        <stp>0</stp>
        <stp>all</stp>
        <stp/>
        <stp/>
        <stp/>
        <stp>T</stp>
        <tr r="J10" s="1"/>
      </tp>
      <tp>
        <v>-2.9753502008904276</v>
        <stp/>
        <stp>StudyData</stp>
        <stp>S.ORLY</stp>
        <stp>PCB</stp>
        <stp>BaseType=Index,Index=1</stp>
        <stp>Close</stp>
        <stp>Q</stp>
        <stp>0</stp>
        <stp>all</stp>
        <stp/>
        <stp/>
        <stp/>
        <stp>T</stp>
        <tr r="K74" s="1"/>
      </tp>
      <tp t="s">
        <v/>
        <stp/>
        <stp>StudyData</stp>
        <stp>S.ORLY</stp>
        <stp>PCB</stp>
        <stp>BaseType=Index,Index=1</stp>
        <stp>Close</stp>
        <stp>W</stp>
        <stp>0</stp>
        <stp>all</stp>
        <stp/>
        <stp/>
        <stp/>
        <stp>T</stp>
        <tr r="I74" s="1"/>
      </tp>
      <tp>
        <v>-2.039250082227825</v>
        <stp/>
        <stp>StudyData</stp>
        <stp>S.ORLY</stp>
        <stp>PCB</stp>
        <stp>BaseType=Index,Index=1</stp>
        <stp>Close</stp>
        <stp>A</stp>
        <stp>0</stp>
        <stp>all</stp>
        <stp/>
        <stp/>
        <stp/>
        <stp>T</stp>
        <tr r="L74" s="1"/>
      </tp>
      <tp t="s">
        <v/>
        <stp/>
        <stp>StudyData</stp>
        <stp>S.ORLY</stp>
        <stp>PCB</stp>
        <stp>BaseType=Index,Index=1</stp>
        <stp>Close</stp>
        <stp>M</stp>
        <stp>0</stp>
        <stp>all</stp>
        <stp/>
        <stp/>
        <stp/>
        <stp>T</stp>
        <tr r="J74" s="1"/>
      </tp>
      <tp>
        <v>128.29809523809999</v>
        <stp/>
        <stp>StudyData</stp>
        <stp>S.PCAR</stp>
        <stp>MA</stp>
        <stp>InputChoice=Close,MAType=Sim,Period=21</stp>
        <stp>MA</stp>
        <stp>D</stp>
        <stp/>
        <stp>all</stp>
        <stp/>
        <stp/>
        <stp/>
        <stp>T</stp>
        <tr r="P77" s="1"/>
      </tp>
      <tp>
        <v>197.13857142859999</v>
        <stp/>
        <stp>StudyData</stp>
        <stp>S.CTAS</stp>
        <stp>MA</stp>
        <stp>InputChoice=Close,MAType=Sim,Period=21</stp>
        <stp>MA</stp>
        <stp>D</stp>
        <stp/>
        <stp>all</stp>
        <stp/>
        <stp/>
        <stp/>
        <stp>T</stp>
        <tr r="P32" s="1"/>
      </tp>
      <tp t="s">
        <v/>
        <stp/>
        <stp>StudyData</stp>
        <stp>S.VRTX</stp>
        <stp>PCB</stp>
        <stp>BaseType=Index,Index=1</stp>
        <stp>Close</stp>
        <stp>M</stp>
        <stp>0</stp>
        <stp>all</stp>
        <stp/>
        <stp/>
        <stp/>
        <stp>T</stp>
        <tr r="J99" s="1"/>
      </tp>
      <tp>
        <v>5.2364566790188825</v>
        <stp/>
        <stp>StudyData</stp>
        <stp>S.VRTX</stp>
        <stp>PCB</stp>
        <stp>BaseType=Index,Index=1</stp>
        <stp>Close</stp>
        <stp>A</stp>
        <stp>0</stp>
        <stp>all</stp>
        <stp/>
        <stp/>
        <stp/>
        <stp>T</stp>
        <tr r="L99" s="1"/>
      </tp>
      <tp>
        <v>-3.9518450667364555</v>
        <stp/>
        <stp>StudyData</stp>
        <stp>S.VRTX</stp>
        <stp>PCB</stp>
        <stp>BaseType=Index,Index=1</stp>
        <stp>Close</stp>
        <stp>Q</stp>
        <stp>0</stp>
        <stp>all</stp>
        <stp/>
        <stp/>
        <stp/>
        <stp>T</stp>
        <tr r="K99" s="1"/>
      </tp>
      <tp t="s">
        <v/>
        <stp/>
        <stp>StudyData</stp>
        <stp>S.VRTX</stp>
        <stp>PCB</stp>
        <stp>BaseType=Index,Index=1</stp>
        <stp>Close</stp>
        <stp>W</stp>
        <stp>0</stp>
        <stp>all</stp>
        <stp/>
        <stp/>
        <stp/>
        <stp>T</stp>
        <tr r="I99" s="1"/>
      </tp>
      <tp>
        <v>4.1540381529684405</v>
        <stp/>
        <stp>StudyData</stp>
        <stp>S.PAYX</stp>
        <stp>PCB</stp>
        <stp>BaseType=Index,Index=1</stp>
        <stp>Close</stp>
        <stp>A</stp>
        <stp>0</stp>
        <stp>all</stp>
        <stp/>
        <stp/>
        <stp/>
        <stp>T</stp>
        <tr r="L76" s="1"/>
      </tp>
      <tp t="s">
        <v/>
        <stp/>
        <stp>StudyData</stp>
        <stp>S.PAYX</stp>
        <stp>PCB</stp>
        <stp>BaseType=Index,Index=1</stp>
        <stp>Close</stp>
        <stp>M</stp>
        <stp>0</stp>
        <stp>all</stp>
        <stp/>
        <stp/>
        <stp/>
        <stp>T</stp>
        <tr r="J76" s="1"/>
      </tp>
      <tp t="s">
        <v/>
        <stp/>
        <stp>StudyData</stp>
        <stp>S.PAYX</stp>
        <stp>PCB</stp>
        <stp>BaseType=Index,Index=1</stp>
        <stp>Close</stp>
        <stp>W</stp>
        <stp>0</stp>
        <stp>all</stp>
        <stp/>
        <stp/>
        <stp/>
        <stp>T</stp>
        <tr r="I76" s="1"/>
      </tp>
      <tp>
        <v>18.82436692769247</v>
        <stp/>
        <stp>StudyData</stp>
        <stp>S.PAYX</stp>
        <stp>PCB</stp>
        <stp>BaseType=Index,Index=1</stp>
        <stp>Close</stp>
        <stp>Q</stp>
        <stp>0</stp>
        <stp>all</stp>
        <stp/>
        <stp/>
        <stp/>
        <stp>T</stp>
        <tr r="K76" s="1"/>
      </tp>
      <tp t="s">
        <v/>
        <stp/>
        <stp>StudyData</stp>
        <stp>S.SBUX</stp>
        <stp>PCB</stp>
        <stp>BaseType=Index,Index=1</stp>
        <stp>Close</stp>
        <stp>M</stp>
        <stp>0</stp>
        <stp>all</stp>
        <stp/>
        <stp/>
        <stp/>
        <stp>T</stp>
        <tr r="J87" s="1"/>
      </tp>
      <tp>
        <v>24.985156157225969</v>
        <stp/>
        <stp>StudyData</stp>
        <stp>S.SBUX</stp>
        <stp>PCB</stp>
        <stp>BaseType=Index,Index=1</stp>
        <stp>Close</stp>
        <stp>A</stp>
        <stp>0</stp>
        <stp>all</stp>
        <stp/>
        <stp/>
        <stp/>
        <stp>T</stp>
        <tr r="L87" s="1"/>
      </tp>
      <tp>
        <v>2.9944221548096706</v>
        <stp/>
        <stp>StudyData</stp>
        <stp>S.SBUX</stp>
        <stp>PCB</stp>
        <stp>BaseType=Index,Index=1</stp>
        <stp>Close</stp>
        <stp>Q</stp>
        <stp>0</stp>
        <stp>all</stp>
        <stp/>
        <stp/>
        <stp/>
        <stp>T</stp>
        <tr r="K87" s="1"/>
      </tp>
      <tp t="s">
        <v/>
        <stp/>
        <stp>StudyData</stp>
        <stp>S.SBUX</stp>
        <stp>PCB</stp>
        <stp>BaseType=Index,Index=1</stp>
        <stp>Close</stp>
        <stp>W</stp>
        <stp>0</stp>
        <stp>all</stp>
        <stp/>
        <stp/>
        <stp/>
        <stp>T</stp>
        <tr r="I87" s="1"/>
      </tp>
      <tp t="s">
        <v/>
        <stp/>
        <stp>StudyData</stp>
        <stp>S.SPCX</stp>
        <stp>PCB</stp>
        <stp>BaseType=Index,Index=1</stp>
        <stp>Close</stp>
        <stp>W</stp>
        <stp>0</stp>
        <stp>all</stp>
        <stp/>
        <stp/>
        <stp/>
        <stp>T</stp>
        <tr r="I91" s="1"/>
      </tp>
      <tp>
        <v>-36.573803113660311</v>
        <stp/>
        <stp>StudyData</stp>
        <stp>S.SPCX</stp>
        <stp>PCB</stp>
        <stp>BaseType=Index,Index=1</stp>
        <stp>Close</stp>
        <stp>Q</stp>
        <stp>0</stp>
        <stp>all</stp>
        <stp/>
        <stp/>
        <stp/>
        <stp>T</stp>
        <tr r="K91" s="1"/>
      </tp>
      <tp t="s">
        <v/>
        <stp/>
        <stp>StudyData</stp>
        <stp>S.SPCX</stp>
        <stp>PCB</stp>
        <stp>BaseType=Index,Index=1</stp>
        <stp>Close</stp>
        <stp>M</stp>
        <stp>0</stp>
        <stp>all</stp>
        <stp/>
        <stp/>
        <stp/>
        <stp>T</stp>
        <tr r="J91" s="1"/>
      </tp>
      <tp>
        <v>108.37</v>
        <stp/>
        <stp>StudyData</stp>
        <stp>S.SPCX</stp>
        <stp>PCB</stp>
        <stp>BaseType=Index,Index=1</stp>
        <stp>Close</stp>
        <stp>A</stp>
        <stp>0</stp>
        <stp>all</stp>
        <stp/>
        <stp/>
        <stp/>
        <stp>T</stp>
        <tr r="L91" s="1"/>
      </tp>
      <tp>
        <v>544.77095238100003</v>
        <stp/>
        <stp>StudyData</stp>
        <stp>S.AMAT</stp>
        <stp>MA</stp>
        <stp>InputChoice=Close,MAType=Sim,Period=21</stp>
        <stp>MA</stp>
        <stp>D</stp>
        <stp/>
        <stp>all</stp>
        <stp/>
        <stp/>
        <stp/>
        <stp>T</stp>
        <tr r="P11" s="1"/>
      </tp>
      <tp>
        <v>145.31285714289999</v>
        <stp/>
        <stp>StudyData</stp>
        <stp>S.WDAY</stp>
        <stp>MA</stp>
        <stp>InputChoice=Close,MAType=Sim,Period=21</stp>
        <stp>MA</stp>
        <stp>D</stp>
        <stp/>
        <stp>all</stp>
        <stp/>
        <stp/>
        <stp/>
        <stp>T</stp>
        <tr r="P101" s="1"/>
      </tp>
      <tp>
        <v>334.76095238099998</v>
        <stp/>
        <stp>StudyData</stp>
        <stp>S.ALAB</stp>
        <stp>MA</stp>
        <stp>InputChoice=Close,MAType=Sim,Period=21</stp>
        <stp>MA</stp>
        <stp>D</stp>
        <stp/>
        <stp>all</stp>
        <stp/>
        <stp/>
        <stp/>
        <stp>T</stp>
        <tr r="P9" s="1"/>
      </tp>
      <tp>
        <v>210.5076190476</v>
        <stp/>
        <stp>StudyData</stp>
        <stp>S.KLAC</stp>
        <stp>MA</stp>
        <stp>InputChoice=Close,MAType=Sim,Period=21</stp>
        <stp>MA</stp>
        <stp>D</stp>
        <stp/>
        <stp>all</stp>
        <stp/>
        <stp/>
        <stp/>
        <stp>T</stp>
        <tr r="P54" s="1"/>
      </tp>
      <tp t="s">
        <v/>
        <stp/>
        <stp>StudyData</stp>
        <stp>S.LRCX</stp>
        <stp>PCB</stp>
        <stp>BaseType=Index,Index=1</stp>
        <stp>Close</stp>
        <stp>W</stp>
        <stp>0</stp>
        <stp>all</stp>
        <stp/>
        <stp/>
        <stp/>
        <stp>T</stp>
        <tr r="I57" s="1"/>
      </tp>
      <tp>
        <v>-32.379479842152634</v>
        <stp/>
        <stp>StudyData</stp>
        <stp>S.LRCX</stp>
        <stp>PCB</stp>
        <stp>BaseType=Index,Index=1</stp>
        <stp>Close</stp>
        <stp>Q</stp>
        <stp>0</stp>
        <stp>all</stp>
        <stp/>
        <stp/>
        <stp/>
        <stp>T</stp>
        <tr r="K57" s="1"/>
      </tp>
      <tp t="s">
        <v/>
        <stp/>
        <stp>StudyData</stp>
        <stp>S.LRCX</stp>
        <stp>PCB</stp>
        <stp>BaseType=Index,Index=1</stp>
        <stp>Close</stp>
        <stp>M</stp>
        <stp>0</stp>
        <stp>all</stp>
        <stp/>
        <stp/>
        <stp/>
        <stp>T</stp>
        <tr r="J57" s="1"/>
      </tp>
      <tp>
        <v>71.176539315340563</v>
        <stp/>
        <stp>StudyData</stp>
        <stp>S.LRCX</stp>
        <stp>PCB</stp>
        <stp>BaseType=Index,Index=1</stp>
        <stp>Close</stp>
        <stp>A</stp>
        <stp>0</stp>
        <stp>all</stp>
        <stp/>
        <stp/>
        <stp/>
        <stp>T</stp>
        <tr r="L57" s="1"/>
      </tp>
      <tp>
        <v>0.43417366946779029</v>
        <stp/>
        <stp>StudyData</stp>
        <stp>S.NFLX</stp>
        <stp>PCB</stp>
        <stp>BaseType=Index,Index=1</stp>
        <stp>Close</stp>
        <stp>Q</stp>
        <stp>0</stp>
        <stp>all</stp>
        <stp/>
        <stp/>
        <stp/>
        <stp>T</stp>
        <tr r="K70" s="1"/>
      </tp>
      <tp t="s">
        <v/>
        <stp/>
        <stp>StudyData</stp>
        <stp>S.NFLX</stp>
        <stp>PCB</stp>
        <stp>BaseType=Index,Index=1</stp>
        <stp>Close</stp>
        <stp>W</stp>
        <stp>0</stp>
        <stp>all</stp>
        <stp/>
        <stp/>
        <stp/>
        <stp>T</stp>
        <tr r="I70" s="1"/>
      </tp>
      <tp>
        <v>-23.517491467576789</v>
        <stp/>
        <stp>StudyData</stp>
        <stp>S.NFLX</stp>
        <stp>PCB</stp>
        <stp>BaseType=Index,Index=1</stp>
        <stp>Close</stp>
        <stp>A</stp>
        <stp>0</stp>
        <stp>all</stp>
        <stp/>
        <stp/>
        <stp/>
        <stp>T</stp>
        <tr r="L70" s="1"/>
      </tp>
      <tp t="s">
        <v/>
        <stp/>
        <stp>StudyData</stp>
        <stp>S.NFLX</stp>
        <stp>PCB</stp>
        <stp>BaseType=Index,Index=1</stp>
        <stp>Close</stp>
        <stp>M</stp>
        <stp>0</stp>
        <stp>all</stp>
        <stp/>
        <stp/>
        <stp/>
        <stp>T</stp>
        <tr r="J70" s="1"/>
      </tp>
      <tp>
        <v>-17.362127326208732</v>
        <stp/>
        <stp>StudyData</stp>
        <stp>S.IDXX</stp>
        <stp>PCB</stp>
        <stp>BaseType=Index,Index=1</stp>
        <stp>Close</stp>
        <stp>A</stp>
        <stp>0</stp>
        <stp>all</stp>
        <stp/>
        <stp/>
        <stp/>
        <stp>T</stp>
        <tr r="L48" s="1"/>
      </tp>
      <tp t="s">
        <v/>
        <stp/>
        <stp>StudyData</stp>
        <stp>S.IDXX</stp>
        <stp>PCB</stp>
        <stp>BaseType=Index,Index=1</stp>
        <stp>Close</stp>
        <stp>M</stp>
        <stp>0</stp>
        <stp>all</stp>
        <stp/>
        <stp/>
        <stp/>
        <stp>T</stp>
        <tr r="J48" s="1"/>
      </tp>
      <tp t="s">
        <v/>
        <stp/>
        <stp>StudyData</stp>
        <stp>S.IDXX</stp>
        <stp>PCB</stp>
        <stp>BaseType=Index,Index=1</stp>
        <stp>Close</stp>
        <stp>W</stp>
        <stp>0</stp>
        <stp>all</stp>
        <stp/>
        <stp/>
        <stp/>
        <stp>T</stp>
        <tr r="I48" s="1"/>
      </tp>
      <tp>
        <v>6.1982372160170183</v>
        <stp/>
        <stp>StudyData</stp>
        <stp>S.IDXX</stp>
        <stp>PCB</stp>
        <stp>BaseType=Index,Index=1</stp>
        <stp>Close</stp>
        <stp>Q</stp>
        <stp>0</stp>
        <stp>all</stp>
        <stp/>
        <stp/>
        <stp/>
        <stp>T</stp>
        <tr r="K48" s="1"/>
      </tp>
      <tp>
        <v>6.8457142856999997</v>
        <stp/>
        <stp>StudyData</stp>
        <stp>ATR(S.HON,MAType:=Sim,Period:=21)</stp>
        <stp>Bar</stp>
        <stp/>
        <stp>Close</stp>
        <stp>D</stp>
        <stp/>
        <stp/>
        <stp/>
        <stp/>
        <stp/>
        <stp>T</stp>
        <tr r="O46" s="1"/>
      </tp>
      <tp>
        <v>7.1617353702999997</v>
        <stp/>
        <stp>StudyData</stp>
        <stp>S.TMUS</stp>
        <stp>StdDev</stp>
        <stp>InputChoice=Close,Period1=21</stp>
        <stp>STDDEV</stp>
        <stp>D</stp>
        <stp/>
        <stp>all</stp>
        <stp/>
        <stp/>
        <stp/>
        <stp>T</stp>
        <tr r="Q94" s="1"/>
      </tp>
      <tp>
        <v>42.021771567999998</v>
        <stp/>
        <stp>StudyData</stp>
        <stp>S.TSLA</stp>
        <stp>StdDev</stp>
        <stp>InputChoice=Close,Period1=21</stp>
        <stp>STDDEV</stp>
        <stp>D</stp>
        <stp/>
        <stp>all</stp>
        <stp/>
        <stp/>
        <stp/>
        <stp>T</stp>
        <tr r="Q96" s="1"/>
      </tp>
      <tp>
        <v>7.317778401</v>
        <stp/>
        <stp>StudyData</stp>
        <stp>S.TTWO</stp>
        <stp>StdDev</stp>
        <stp>InputChoice=Close,Period1=21</stp>
        <stp>STDDEV</stp>
        <stp>D</stp>
        <stp/>
        <stp>all</stp>
        <stp/>
        <stp/>
        <stp/>
        <stp>T</stp>
        <tr r="Q97" s="1"/>
      </tp>
      <tp>
        <v>400.09714285709998</v>
        <stp/>
        <stp>StudyData</stp>
        <stp>S.MSFT</stp>
        <stp>MA</stp>
        <stp>InputChoice=Close,MAType=Sim,Period=21</stp>
        <stp>MA</stp>
        <stp>D</stp>
        <stp/>
        <stp>all</stp>
        <stp/>
        <stp/>
        <stp/>
        <stp>T</stp>
        <tr r="P66" s="1"/>
      </tp>
      <tp>
        <v>225.57333333330001</v>
        <stp/>
        <stp>StudyData</stp>
        <stp>S.ODFL</stp>
        <stp>MA</stp>
        <stp>InputChoice=Close,MAType=Sim,Period=21</stp>
        <stp>MA</stp>
        <stp>D</stp>
        <stp/>
        <stp>all</stp>
        <stp/>
        <stp/>
        <stp/>
        <stp>T</stp>
        <tr r="P73" s="1"/>
      </tp>
      <tp>
        <v>1.4973182376</v>
        <stp/>
        <stp>StudyData</stp>
        <stp>S.SBUX</stp>
        <stp>StdDev</stp>
        <stp>InputChoice=Close,Period1=21</stp>
        <stp>STDDEV</stp>
        <stp>D</stp>
        <stp/>
        <stp>all</stp>
        <stp/>
        <stp/>
        <stp/>
        <stp>T</stp>
        <tr r="Q87" s="1"/>
      </tp>
      <tp>
        <v>4.5089774395999997</v>
        <stp/>
        <stp>StudyData</stp>
        <stp>S.SHOP</stp>
        <stp>StdDev</stp>
        <stp>InputChoice=Close,Period1=21</stp>
        <stp>STDDEV</stp>
        <stp>D</stp>
        <stp/>
        <stp>all</stp>
        <stp/>
        <stp/>
        <stp/>
        <stp>T</stp>
        <tr r="Q88" s="1"/>
      </tp>
      <tp>
        <v>245.79584480400001</v>
        <stp/>
        <stp>StudyData</stp>
        <stp>S.SNDK</stp>
        <stp>StdDev</stp>
        <stp>InputChoice=Close,Period1=21</stp>
        <stp>STDDEV</stp>
        <stp>D</stp>
        <stp/>
        <stp>all</stp>
        <stp/>
        <stp/>
        <stp/>
        <stp>T</stp>
        <tr r="Q89" s="1"/>
      </tp>
      <tp>
        <v>27.221561532100001</v>
        <stp/>
        <stp>StudyData</stp>
        <stp>S.SNPS</stp>
        <stp>StdDev</stp>
        <stp>InputChoice=Close,Period1=21</stp>
        <stp>STDDEV</stp>
        <stp>D</stp>
        <stp/>
        <stp>all</stp>
        <stp/>
        <stp/>
        <stp/>
        <stp>T</stp>
        <tr r="Q90" s="1"/>
      </tp>
      <tp>
        <v>15.7195694292</v>
        <stp/>
        <stp>StudyData</stp>
        <stp>S.SPCX</stp>
        <stp>StdDev</stp>
        <stp>InputChoice=Close,Period1=21</stp>
        <stp>STDDEV</stp>
        <stp>D</stp>
        <stp/>
        <stp>all</stp>
        <stp/>
        <stp/>
        <stp/>
        <stp>T</stp>
        <tr r="Q91" s="1"/>
      </tp>
      <tp>
        <v>680.40428571430004</v>
        <stp/>
        <stp>StudyData</stp>
        <stp>S.REGN</stp>
        <stp>MA</stp>
        <stp>InputChoice=Close,MAType=Sim,Period=21</stp>
        <stp>MA</stp>
        <stp>D</stp>
        <stp/>
        <stp>all</stp>
        <stp/>
        <stp/>
        <stp/>
        <stp>T</stp>
        <tr r="P83" s="1"/>
      </tp>
      <tp>
        <v>371.4471428571</v>
        <stp/>
        <stp>StudyData</stp>
        <stp>S.AMGN</stp>
        <stp>MA</stp>
        <stp>InputChoice=Close,MAType=Sim,Period=21</stp>
        <stp>MA</stp>
        <stp>D</stp>
        <stp/>
        <stp>all</stp>
        <stp/>
        <stp/>
        <stp/>
        <stp>T</stp>
        <tr r="P13" s="1"/>
      </tp>
      <tp>
        <v>384.9461904762</v>
        <stp/>
        <stp>StudyData</stp>
        <stp>S.AVGO</stp>
        <stp>MA</stp>
        <stp>InputChoice=Close,MAType=Sim,Period=21</stp>
        <stp>MA</stp>
        <stp>D</stp>
        <stp/>
        <stp>all</stp>
        <stp/>
        <stp/>
        <stp/>
        <stp>T</stp>
        <tr r="P18" s="1"/>
      </tp>
      <tp>
        <v>32.864769756599998</v>
        <stp/>
        <stp>StudyData</stp>
        <stp>S.REGN</stp>
        <stp>StdDev</stp>
        <stp>InputChoice=Close,Period1=21</stp>
        <stp>STDDEV</stp>
        <stp>D</stp>
        <stp/>
        <stp>all</stp>
        <stp/>
        <stp/>
        <stp/>
        <stp>T</stp>
        <tr r="Q83" s="1"/>
      </tp>
      <tp>
        <v>8.6463675935000008</v>
        <stp/>
        <stp>StudyData</stp>
        <stp>S.RKLB</stp>
        <stp>StdDev</stp>
        <stp>InputChoice=Close,Period1=21</stp>
        <stp>STDDEV</stp>
        <stp>D</stp>
        <stp/>
        <stp>all</stp>
        <stp/>
        <stp/>
        <stp/>
        <stp>T</stp>
        <tr r="Q84" s="1"/>
      </tp>
      <tp>
        <v>13.050905633999999</v>
        <stp/>
        <stp>StudyData</stp>
        <stp>S.ROST</stp>
        <stp>StdDev</stp>
        <stp>InputChoice=Close,Period1=21</stp>
        <stp>STDDEV</stp>
        <stp>D</stp>
        <stp/>
        <stp>all</stp>
        <stp/>
        <stp/>
        <stp/>
        <stp>T</stp>
        <tr r="Q86" s="1"/>
      </tp>
      <tp>
        <v>203.1752380952</v>
        <stp/>
        <stp>StudyData</stp>
        <stp>S.NVDA</stp>
        <stp>MA</stp>
        <stp>InputChoice=Close,MAType=Sim,Period=21</stp>
        <stp>MA</stp>
        <stp>D</stp>
        <stp/>
        <stp>all</stp>
        <stp/>
        <stp/>
        <stp/>
        <stp>T</stp>
        <tr r="P71" s="1"/>
      </tp>
      <tp>
        <v>1495.359047619</v>
        <stp/>
        <stp>StudyData</stp>
        <stp>S.SNDK</stp>
        <stp>MA</stp>
        <stp>InputChoice=Close,MAType=Sim,Period=21</stp>
        <stp>MA</stp>
        <stp>D</stp>
        <stp/>
        <stp>all</stp>
        <stp/>
        <stp/>
        <stp/>
        <stp>T</stp>
        <tr r="P89" s="1"/>
      </tp>
      <tp>
        <v>7.92</v>
        <stp/>
        <stp>StudyData</stp>
        <stp>ATR(S.MAR,MAType:=Sim,Period:=21)</stp>
        <stp>Bar</stp>
        <stp/>
        <stp>Close</stp>
        <stp>D</stp>
        <stp/>
        <stp/>
        <stp/>
        <stp/>
        <stp/>
        <stp>T</stp>
        <tr r="L31" s="2"/>
        <tr r="O58" s="1"/>
      </tp>
      <tp>
        <v>12.7685139602</v>
        <stp/>
        <stp>StudyData</stp>
        <stp>S.QCOM</stp>
        <stp>StdDev</stp>
        <stp>InputChoice=Close,Period1=21</stp>
        <stp>STDDEV</stp>
        <stp>D</stp>
        <stp/>
        <stp>all</stp>
        <stp/>
        <stp/>
        <stp/>
        <stp>T</stp>
        <tr r="Q82" s="1"/>
      </tp>
      <tp>
        <v>106.89857142859999</v>
        <stp/>
        <stp>StudyData</stp>
        <stp>S.CCEP</stp>
        <stp>MA</stp>
        <stp>InputChoice=Close,MAType=Sim,Period=21</stp>
        <stp>MA</stp>
        <stp>D</stp>
        <stp/>
        <stp>all</stp>
        <stp/>
        <stp/>
        <stp/>
        <stp>T</stp>
        <tr r="P22" s="1"/>
      </tp>
      <tp>
        <v>11.4595238095</v>
        <stp/>
        <stp>StudyData</stp>
        <stp>ATR(S.LIN,MAType:=Sim,Period:=21)</stp>
        <stp>Bar</stp>
        <stp/>
        <stp>Close</stp>
        <stp>D</stp>
        <stp/>
        <stp/>
        <stp/>
        <stp/>
        <stp/>
        <stp>T</stp>
        <tr r="O55" s="1"/>
      </tp>
      <tp>
        <v>4.5531262092000002</v>
        <stp/>
        <stp>StudyData</stp>
        <stp>S.PCAR</stp>
        <stp>StdDev</stp>
        <stp>InputChoice=Close,Period1=21</stp>
        <stp>STDDEV</stp>
        <stp>D</stp>
        <stp/>
        <stp>all</stp>
        <stp/>
        <stp/>
        <stp/>
        <stp>T</stp>
        <tr r="Q77" s="1"/>
      </tp>
      <tp>
        <v>13.7933940283</v>
        <stp/>
        <stp>StudyData</stp>
        <stp>S.PANW</stp>
        <stp>StdDev</stp>
        <stp>InputChoice=Close,Period1=21</stp>
        <stp>STDDEV</stp>
        <stp>D</stp>
        <stp/>
        <stp>all</stp>
        <stp/>
        <stp/>
        <stp/>
        <stp>T</stp>
        <tr r="Q75" s="1"/>
      </tp>
      <tp>
        <v>4.3894276715</v>
        <stp/>
        <stp>StudyData</stp>
        <stp>S.PAYX</stp>
        <stp>StdDev</stp>
        <stp>InputChoice=Close,Period1=21</stp>
        <stp>STDDEV</stp>
        <stp>D</stp>
        <stp/>
        <stp>all</stp>
        <stp/>
        <stp/>
        <stp/>
        <stp>T</stp>
        <tr r="Q76" s="1"/>
      </tp>
      <tp>
        <v>4.7144278477999997</v>
        <stp/>
        <stp>StudyData</stp>
        <stp>S.PLTR</stp>
        <stp>StdDev</stp>
        <stp>InputChoice=Close,Period1=21</stp>
        <stp>STDDEV</stp>
        <stp>D</stp>
        <stp/>
        <stp>all</stp>
        <stp/>
        <stp/>
        <stp/>
        <stp>T</stp>
        <tr r="Q80" s="1"/>
      </tp>
      <tp>
        <v>5.1462220473000002</v>
        <stp/>
        <stp>StudyData</stp>
        <stp>S.PYPL</stp>
        <stp>StdDev</stp>
        <stp>InputChoice=Close,Period1=21</stp>
        <stp>STDDEV</stp>
        <stp>D</stp>
        <stp/>
        <stp>all</stp>
        <stp/>
        <stp/>
        <stp/>
        <stp>T</stp>
        <tr r="Q81" s="1"/>
      </tp>
      <tp t="s">
        <v/>
        <stp/>
        <stp>StudyData</stp>
        <stp>S.TMUS</stp>
        <stp>PCB</stp>
        <stp>BaseType=Index,Index=1</stp>
        <stp>Close</stp>
        <stp>M</stp>
        <stp>0</stp>
        <stp>all</stp>
        <stp/>
        <stp/>
        <stp/>
        <stp>T</stp>
        <tr r="J94" s="1"/>
      </tp>
      <tp>
        <v>-14.937943262411341</v>
        <stp/>
        <stp>StudyData</stp>
        <stp>S.TMUS</stp>
        <stp>PCB</stp>
        <stp>BaseType=Index,Index=1</stp>
        <stp>Close</stp>
        <stp>A</stp>
        <stp>0</stp>
        <stp>all</stp>
        <stp/>
        <stp/>
        <stp/>
        <stp>T</stp>
        <tr r="L94" s="1"/>
      </tp>
      <tp>
        <v>2.9690574137006016</v>
        <stp/>
        <stp>StudyData</stp>
        <stp>S.TMUS</stp>
        <stp>PCB</stp>
        <stp>BaseType=Index,Index=1</stp>
        <stp>Close</stp>
        <stp>Q</stp>
        <stp>0</stp>
        <stp>all</stp>
        <stp/>
        <stp/>
        <stp/>
        <stp>T</stp>
        <tr r="K94" s="1"/>
      </tp>
      <tp t="s">
        <v/>
        <stp/>
        <stp>StudyData</stp>
        <stp>S.TMUS</stp>
        <stp>PCB</stp>
        <stp>BaseType=Index,Index=1</stp>
        <stp>Close</stp>
        <stp>W</stp>
        <stp>0</stp>
        <stp>all</stp>
        <stp/>
        <stp/>
        <stp/>
        <stp>T</stp>
        <tr r="I94" s="1"/>
      </tp>
      <tp t="s">
        <v/>
        <stp/>
        <stp>StudyData</stp>
        <stp>S.SNPS</stp>
        <stp>PCB</stp>
        <stp>BaseType=Index,Index=1</stp>
        <stp>Close</stp>
        <stp>M</stp>
        <stp>0</stp>
        <stp>all</stp>
        <stp/>
        <stp/>
        <stp/>
        <stp>T</stp>
        <tr r="J90" s="1"/>
      </tp>
      <tp>
        <v>-17.235800051094273</v>
        <stp/>
        <stp>StudyData</stp>
        <stp>S.SNPS</stp>
        <stp>PCB</stp>
        <stp>BaseType=Index,Index=1</stp>
        <stp>Close</stp>
        <stp>A</stp>
        <stp>0</stp>
        <stp>all</stp>
        <stp/>
        <stp/>
        <stp/>
        <stp>T</stp>
        <tr r="L90" s="1"/>
      </tp>
      <tp t="s">
        <v/>
        <stp/>
        <stp>StudyData</stp>
        <stp>S.SNPS</stp>
        <stp>PCB</stp>
        <stp>BaseType=Index,Index=1</stp>
        <stp>Close</stp>
        <stp>W</stp>
        <stp>0</stp>
        <stp>all</stp>
        <stp/>
        <stp/>
        <stp/>
        <stp>T</stp>
        <tr r="I90" s="1"/>
      </tp>
      <tp>
        <v>-12.847759320286055</v>
        <stp/>
        <stp>StudyData</stp>
        <stp>S.SNPS</stp>
        <stp>PCB</stp>
        <stp>BaseType=Index,Index=1</stp>
        <stp>Close</stp>
        <stp>Q</stp>
        <stp>0</stp>
        <stp>all</stp>
        <stp/>
        <stp/>
        <stp/>
        <stp>T</stp>
        <tr r="K90" s="1"/>
      </tp>
      <tp>
        <v>-9.4053074709581175</v>
        <stp/>
        <stp>StudyData</stp>
        <stp>S.CDNS</stp>
        <stp>PCB</stp>
        <stp>BaseType=Index,Index=1</stp>
        <stp>Close</stp>
        <stp>Q</stp>
        <stp>0</stp>
        <stp>all</stp>
        <stp/>
        <stp/>
        <stp/>
        <stp>T</stp>
        <tr r="K23" s="1"/>
      </tp>
      <tp t="s">
        <v/>
        <stp/>
        <stp>StudyData</stp>
        <stp>S.CDNS</stp>
        <stp>PCB</stp>
        <stp>BaseType=Index,Index=1</stp>
        <stp>Close</stp>
        <stp>W</stp>
        <stp>0</stp>
        <stp>all</stp>
        <stp/>
        <stp/>
        <stp/>
        <stp>T</stp>
        <tr r="I23" s="1"/>
      </tp>
      <tp>
        <v>8.7785526905112299</v>
        <stp/>
        <stp>StudyData</stp>
        <stp>S.CDNS</stp>
        <stp>PCB</stp>
        <stp>BaseType=Index,Index=1</stp>
        <stp>Close</stp>
        <stp>A</stp>
        <stp>0</stp>
        <stp>all</stp>
        <stp/>
        <stp/>
        <stp/>
        <stp>T</stp>
        <tr r="L23" s="1"/>
      </tp>
      <tp t="s">
        <v/>
        <stp/>
        <stp>StudyData</stp>
        <stp>S.CDNS</stp>
        <stp>PCB</stp>
        <stp>BaseType=Index,Index=1</stp>
        <stp>Close</stp>
        <stp>M</stp>
        <stp>0</stp>
        <stp>all</stp>
        <stp/>
        <stp/>
        <stp/>
        <stp>T</stp>
        <tr r="J23" s="1"/>
      </tp>
      <tp t="s">
        <v/>
        <stp/>
        <stp>StudyData</stp>
        <stp>S.CTAS</stp>
        <stp>PCB</stp>
        <stp>BaseType=Index,Index=1</stp>
        <stp>Close</stp>
        <stp>W</stp>
        <stp>0</stp>
        <stp>all</stp>
        <stp/>
        <stp/>
        <stp/>
        <stp>T</stp>
        <tr r="I32" s="1"/>
      </tp>
      <tp>
        <v>20.313969896519271</v>
        <stp/>
        <stp>StudyData</stp>
        <stp>S.CTAS</stp>
        <stp>PCB</stp>
        <stp>BaseType=Index,Index=1</stp>
        <stp>Close</stp>
        <stp>Q</stp>
        <stp>0</stp>
        <stp>all</stp>
        <stp/>
        <stp/>
        <stp/>
        <stp>T</stp>
        <tr r="K32" s="1"/>
      </tp>
      <tp t="s">
        <v/>
        <stp/>
        <stp>StudyData</stp>
        <stp>S.CTAS</stp>
        <stp>PCB</stp>
        <stp>BaseType=Index,Index=1</stp>
        <stp>Close</stp>
        <stp>M</stp>
        <stp>0</stp>
        <stp>all</stp>
        <stp/>
        <stp/>
        <stp/>
        <stp>T</stp>
        <tr r="J32" s="1"/>
      </tp>
      <tp>
        <v>8.8052320944329256</v>
        <stp/>
        <stp>StudyData</stp>
        <stp>S.CTAS</stp>
        <stp>PCB</stp>
        <stp>BaseType=Index,Index=1</stp>
        <stp>Close</stp>
        <stp>A</stp>
        <stp>0</stp>
        <stp>all</stp>
        <stp/>
        <stp/>
        <stp/>
        <stp>T</stp>
        <tr r="L32" s="1"/>
      </tp>
      <tp t="s">
        <v/>
        <stp/>
        <stp>StudyData</stp>
        <stp>S.NBIS</stp>
        <stp>PCB</stp>
        <stp>BaseType=Index,Index=1</stp>
        <stp>Close</stp>
        <stp>W</stp>
        <stp>0</stp>
        <stp>all</stp>
        <stp/>
        <stp/>
        <stp/>
        <stp>T</stp>
        <tr r="I69" s="1"/>
      </tp>
      <tp>
        <v>-31.053336712894236</v>
        <stp/>
        <stp>StudyData</stp>
        <stp>S.NBIS</stp>
        <stp>PCB</stp>
        <stp>BaseType=Index,Index=1</stp>
        <stp>Close</stp>
        <stp>Q</stp>
        <stp>0</stp>
        <stp>all</stp>
        <stp/>
        <stp/>
        <stp/>
        <stp>T</stp>
        <tr r="K69" s="1"/>
      </tp>
      <tp>
        <v>127.49103942652327</v>
        <stp/>
        <stp>StudyData</stp>
        <stp>S.NBIS</stp>
        <stp>PCB</stp>
        <stp>BaseType=Index,Index=1</stp>
        <stp>Close</stp>
        <stp>A</stp>
        <stp>0</stp>
        <stp>all</stp>
        <stp/>
        <stp/>
        <stp/>
        <stp>T</stp>
        <tr r="L69" s="1"/>
      </tp>
      <tp t="s">
        <v/>
        <stp/>
        <stp>StudyData</stp>
        <stp>S.NBIS</stp>
        <stp>PCB</stp>
        <stp>BaseType=Index,Index=1</stp>
        <stp>Close</stp>
        <stp>M</stp>
        <stp>0</stp>
        <stp>all</stp>
        <stp/>
        <stp/>
        <stp/>
        <stp>T</stp>
        <tr r="J69" s="1"/>
      </tp>
      <tp>
        <v>8.2738095238000007</v>
        <stp/>
        <stp>StudyData</stp>
        <stp>ATR(S.CEG,MAType:=Sim,Period:=21)</stp>
        <stp>Bar</stp>
        <stp/>
        <stp>Close</stp>
        <stp>D</stp>
        <stp/>
        <stp/>
        <stp/>
        <stp/>
        <stp/>
        <stp>T</stp>
        <tr r="O24" s="1"/>
      </tp>
      <tp>
        <v>1.0742857143</v>
        <stp/>
        <stp>StudyData</stp>
        <stp>ATR(S.CSX,MAType:=Sim,Period:=21)</stp>
        <stp>Bar</stp>
        <stp/>
        <stp>Close</stp>
        <stp>D</stp>
        <stp/>
        <stp/>
        <stp/>
        <stp/>
        <stp/>
        <stp>T</stp>
        <tr r="O31" s="1"/>
      </tp>
      <tp t="s">
        <v/>
        <stp/>
        <stp>StudyData</stp>
        <stp>S.PCAR</stp>
        <stp>PCB</stp>
        <stp>BaseType=Index,Index=1</stp>
        <stp>Close</stp>
        <stp>W</stp>
        <stp>0</stp>
        <stp>all</stp>
        <stp/>
        <stp/>
        <stp/>
        <stp>T</stp>
        <tr r="I77" s="1"/>
      </tp>
      <tp>
        <v>10.456210456210458</v>
        <stp/>
        <stp>StudyData</stp>
        <stp>S.PCAR</stp>
        <stp>PCB</stp>
        <stp>BaseType=Index,Index=1</stp>
        <stp>Close</stp>
        <stp>Q</stp>
        <stp>0</stp>
        <stp>all</stp>
        <stp/>
        <stp/>
        <stp/>
        <stp>T</stp>
        <tr r="K77" s="1"/>
      </tp>
      <tp t="s">
        <v/>
        <stp/>
        <stp>StudyData</stp>
        <stp>S.PCAR</stp>
        <stp>PCB</stp>
        <stp>BaseType=Index,Index=1</stp>
        <stp>Close</stp>
        <stp>M</stp>
        <stp>0</stp>
        <stp>all</stp>
        <stp/>
        <stp/>
        <stp/>
        <stp>T</stp>
        <tr r="J77" s="1"/>
      </tp>
      <tp>
        <v>21.157885124646153</v>
        <stp/>
        <stp>StudyData</stp>
        <stp>S.PCAR</stp>
        <stp>PCB</stp>
        <stp>BaseType=Index,Index=1</stp>
        <stp>Close</stp>
        <stp>A</stp>
        <stp>0</stp>
        <stp>all</stp>
        <stp/>
        <stp/>
        <stp/>
        <stp>T</stp>
        <tr r="L77" s="1"/>
      </tp>
      <tp t="s">
        <v/>
        <stp/>
        <stp>StudyData</stp>
        <stp>S.PLTR</stp>
        <stp>PCB</stp>
        <stp>BaseType=Index,Index=1</stp>
        <stp>Close</stp>
        <stp>M</stp>
        <stp>0</stp>
        <stp>all</stp>
        <stp/>
        <stp/>
        <stp/>
        <stp>T</stp>
        <tr r="J80" s="1"/>
      </tp>
      <tp>
        <v>-30.767932489451475</v>
        <stp/>
        <stp>StudyData</stp>
        <stp>S.PLTR</stp>
        <stp>PCB</stp>
        <stp>BaseType=Index,Index=1</stp>
        <stp>Close</stp>
        <stp>A</stp>
        <stp>0</stp>
        <stp>all</stp>
        <stp/>
        <stp/>
        <stp/>
        <stp>T</stp>
        <tr r="L80" s="1"/>
      </tp>
      <tp>
        <v>5.4769863718179481</v>
        <stp/>
        <stp>StudyData</stp>
        <stp>S.PLTR</stp>
        <stp>PCB</stp>
        <stp>BaseType=Index,Index=1</stp>
        <stp>Close</stp>
        <stp>Q</stp>
        <stp>0</stp>
        <stp>all</stp>
        <stp/>
        <stp/>
        <stp/>
        <stp>T</stp>
        <tr r="K80" s="1"/>
      </tp>
      <tp t="s">
        <v/>
        <stp/>
        <stp>StudyData</stp>
        <stp>S.PLTR</stp>
        <stp>PCB</stp>
        <stp>BaseType=Index,Index=1</stp>
        <stp>Close</stp>
        <stp>W</stp>
        <stp>0</stp>
        <stp>all</stp>
        <stp/>
        <stp/>
        <stp/>
        <stp>T</stp>
        <tr r="I80" s="1"/>
      </tp>
      <tp t="s">
        <v/>
        <stp/>
        <stp>StudyData</stp>
        <stp>S.MSTR</stp>
        <stp>PCB</stp>
        <stp>BaseType=Index,Index=1</stp>
        <stp>Close</stp>
        <stp>M</stp>
        <stp>0</stp>
        <stp>all</stp>
        <stp/>
        <stp/>
        <stp/>
        <stp>T</stp>
        <tr r="J67" s="1"/>
      </tp>
      <tp>
        <v>-38.61138532411978</v>
        <stp/>
        <stp>StudyData</stp>
        <stp>S.MSTR</stp>
        <stp>PCB</stp>
        <stp>BaseType=Index,Index=1</stp>
        <stp>Close</stp>
        <stp>A</stp>
        <stp>0</stp>
        <stp>all</stp>
        <stp/>
        <stp/>
        <stp/>
        <stp>T</stp>
        <tr r="L67" s="1"/>
      </tp>
      <tp>
        <v>7.3047279420223088</v>
        <stp/>
        <stp>StudyData</stp>
        <stp>S.MSTR</stp>
        <stp>PCB</stp>
        <stp>BaseType=Index,Index=1</stp>
        <stp>Close</stp>
        <stp>Q</stp>
        <stp>0</stp>
        <stp>all</stp>
        <stp/>
        <stp/>
        <stp/>
        <stp>T</stp>
        <tr r="K67" s="1"/>
      </tp>
      <tp t="s">
        <v/>
        <stp/>
        <stp>StudyData</stp>
        <stp>S.MSTR</stp>
        <stp>PCB</stp>
        <stp>BaseType=Index,Index=1</stp>
        <stp>Close</stp>
        <stp>W</stp>
        <stp>0</stp>
        <stp>all</stp>
        <stp/>
        <stp/>
        <stp/>
        <stp>T</stp>
        <tr r="I67" s="1"/>
      </tp>
      <tp t="s">
        <v/>
        <stp/>
        <stp>StudyData</stp>
        <stp>S.MPWR</stp>
        <stp>PCB</stp>
        <stp>BaseType=Index,Index=1</stp>
        <stp>Close</stp>
        <stp>M</stp>
        <stp>0</stp>
        <stp>all</stp>
        <stp/>
        <stp/>
        <stp/>
        <stp>T</stp>
        <tr r="J64" s="1"/>
      </tp>
      <tp>
        <v>57.335937155214253</v>
        <stp/>
        <stp>StudyData</stp>
        <stp>S.MPWR</stp>
        <stp>PCB</stp>
        <stp>BaseType=Index,Index=1</stp>
        <stp>Close</stp>
        <stp>A</stp>
        <stp>0</stp>
        <stp>all</stp>
        <stp/>
        <stp/>
        <stp/>
        <stp>T</stp>
        <tr r="L64" s="1"/>
      </tp>
      <tp>
        <v>3.1590902514540238</v>
        <stp/>
        <stp>StudyData</stp>
        <stp>S.MPWR</stp>
        <stp>PCB</stp>
        <stp>BaseType=Index,Index=1</stp>
        <stp>Close</stp>
        <stp>Q</stp>
        <stp>0</stp>
        <stp>all</stp>
        <stp/>
        <stp/>
        <stp/>
        <stp>T</stp>
        <tr r="K64" s="1"/>
      </tp>
      <tp t="s">
        <v/>
        <stp/>
        <stp>StudyData</stp>
        <stp>S.MPWR</stp>
        <stp>PCB</stp>
        <stp>BaseType=Index,Index=1</stp>
        <stp>Close</stp>
        <stp>W</stp>
        <stp>0</stp>
        <stp>all</stp>
        <stp/>
        <stp/>
        <stp/>
        <stp>T</stp>
        <tr r="I64" s="1"/>
      </tp>
      <tp>
        <v>1.8252380952</v>
        <stp/>
        <stp>StudyData</stp>
        <stp>ATR(S.BKR,MAType:=Sim,Period:=21)</stp>
        <stp>Bar</stp>
        <stp/>
        <stp>Close</stp>
        <stp>D</stp>
        <stp/>
        <stp/>
        <stp/>
        <stp/>
        <stp/>
        <stp>T</stp>
        <tr r="O21" s="1"/>
      </tp>
      <tp>
        <v>81.524285714300007</v>
        <stp/>
        <stp>StudyData</stp>
        <stp>S.MCHP</stp>
        <stp>MA</stp>
        <stp>InputChoice=Close,MAType=Sim,Period=21</stp>
        <stp>MA</stp>
        <stp>D</stp>
        <stp/>
        <stp>all</stp>
        <stp/>
        <stp/>
        <stp/>
        <stp>T</stp>
        <tr r="P59" s="1"/>
      </tp>
      <tp>
        <v>64.510000000000005</v>
        <stp/>
        <stp>StudyData</stp>
        <stp>S.GEHC</stp>
        <stp>MA</stp>
        <stp>InputChoice=Close,MAType=Sim,Period=21</stp>
        <stp>MA</stp>
        <stp>D</stp>
        <stp/>
        <stp>all</stp>
        <stp/>
        <stp/>
        <stp/>
        <stp>T</stp>
        <tr r="P42" s="1"/>
      </tp>
      <tp>
        <v>2.6495238095000002</v>
        <stp/>
        <stp>StudyData</stp>
        <stp>ATR(S.AEP,MAType:=Sim,Period:=21)</stp>
        <stp>Bar</stp>
        <stp/>
        <stp>Close</stp>
        <stp>D</stp>
        <stp/>
        <stp/>
        <stp/>
        <stp/>
        <stp/>
        <stp>T</stp>
        <tr r="L39" s="2"/>
        <tr r="O8" s="1"/>
      </tp>
      <tp>
        <v>13.5433333333</v>
        <stp/>
        <stp>StudyData</stp>
        <stp>ATR(S.ADI,MAType:=Sim,Period:=21)</stp>
        <stp>Bar</stp>
        <stp/>
        <stp>Close</stp>
        <stp>D</stp>
        <stp/>
        <stp/>
        <stp/>
        <stp/>
        <stp/>
        <stp>T</stp>
        <tr r="L36" s="2"/>
        <tr r="O5" s="1"/>
      </tp>
      <tp>
        <v>8.1657142857</v>
        <stp/>
        <stp>StudyData</stp>
        <stp>ATR(S.ADP,MAType:=Sim,Period:=21)</stp>
        <stp>Bar</stp>
        <stp/>
        <stp>Close</stp>
        <stp>D</stp>
        <stp/>
        <stp/>
        <stp/>
        <stp/>
        <stp/>
        <stp>T</stp>
        <tr r="L37" s="2"/>
        <tr r="O6" s="1"/>
      </tp>
      <tp>
        <v>38.470952380999996</v>
        <stp/>
        <stp>StudyData</stp>
        <stp>ATR(S.AMD,MAType:=Sim,Period:=21)</stp>
        <stp>Bar</stp>
        <stp/>
        <stp>Close</stp>
        <stp>D</stp>
        <stp/>
        <stp/>
        <stp/>
        <stp/>
        <stp/>
        <stp>T</stp>
        <tr r="O12" s="1"/>
      </tp>
      <tp>
        <v>24.215714285699999</v>
        <stp/>
        <stp>StudyData</stp>
        <stp>ATR(S.APP,MAType:=Sim,Period:=21)</stp>
        <stp>Bar</stp>
        <stp/>
        <stp>Close</stp>
        <stp>D</stp>
        <stp/>
        <stp/>
        <stp/>
        <stp/>
        <stp/>
        <stp>T</stp>
        <tr r="O15" s="1"/>
      </tp>
      <tp>
        <v>22.802857142899999</v>
        <stp/>
        <stp>StudyData</stp>
        <stp>ATR(S.ARM,MAType:=Sim,Period:=21)</stp>
        <stp>Bar</stp>
        <stp/>
        <stp>Close</stp>
        <stp>D</stp>
        <stp/>
        <stp/>
        <stp/>
        <stp/>
        <stp/>
        <stp>T</stp>
        <tr r="O16" s="1"/>
      </tp>
      <tp>
        <v>195.98142857139999</v>
        <stp/>
        <stp>StudyData</stp>
        <stp>S.NBIS</stp>
        <stp>MA</stp>
        <stp>InputChoice=Close,MAType=Sim,Period=21</stp>
        <stp>MA</stp>
        <stp>D</stp>
        <stp/>
        <stp>all</stp>
        <stp/>
        <stp/>
        <stp/>
        <stp>T</stp>
        <tr r="P69" s="1"/>
      </tp>
      <tp>
        <v>2.6011560693641607</v>
        <stp/>
        <stp>StudyData</stp>
        <stp>S.SHOP</stp>
        <stp>PCB</stp>
        <stp>BaseType=Index,Index=1</stp>
        <stp>Close</stp>
        <stp>Q</stp>
        <stp>0</stp>
        <stp>all</stp>
        <stp/>
        <stp/>
        <stp/>
        <stp>T</stp>
        <tr r="K88" s="1"/>
      </tp>
      <tp t="s">
        <v/>
        <stp/>
        <stp>StudyData</stp>
        <stp>S.SHOP</stp>
        <stp>PCB</stp>
        <stp>BaseType=Index,Index=1</stp>
        <stp>Close</stp>
        <stp>W</stp>
        <stp>0</stp>
        <stp>all</stp>
        <stp/>
        <stp/>
        <stp/>
        <stp>T</stp>
        <tr r="I88" s="1"/>
      </tp>
      <tp>
        <v>-27.222463813132876</v>
        <stp/>
        <stp>StudyData</stp>
        <stp>S.SHOP</stp>
        <stp>PCB</stp>
        <stp>BaseType=Index,Index=1</stp>
        <stp>Close</stp>
        <stp>A</stp>
        <stp>0</stp>
        <stp>all</stp>
        <stp/>
        <stp/>
        <stp/>
        <stp>T</stp>
        <tr r="L88" s="1"/>
      </tp>
      <tp t="s">
        <v/>
        <stp/>
        <stp>StudyData</stp>
        <stp>S.SHOP</stp>
        <stp>PCB</stp>
        <stp>BaseType=Index,Index=1</stp>
        <stp>Close</stp>
        <stp>M</stp>
        <stp>0</stp>
        <stp>all</stp>
        <stp/>
        <stp/>
        <stp/>
        <stp>T</stp>
        <tr r="J88" s="1"/>
      </tp>
      <tp>
        <v>9.3834315978814828</v>
        <stp/>
        <stp>StudyData</stp>
        <stp>S.CCEP</stp>
        <stp>PCB</stp>
        <stp>BaseType=Index,Index=1</stp>
        <stp>Close</stp>
        <stp>Q</stp>
        <stp>0</stp>
        <stp>all</stp>
        <stp/>
        <stp/>
        <stp/>
        <stp>T</stp>
        <tr r="K22" s="1"/>
      </tp>
      <tp t="s">
        <v/>
        <stp/>
        <stp>StudyData</stp>
        <stp>S.CCEP</stp>
        <stp>PCB</stp>
        <stp>BaseType=Index,Index=1</stp>
        <stp>Close</stp>
        <stp>W</stp>
        <stp>0</stp>
        <stp>all</stp>
        <stp/>
        <stp/>
        <stp/>
        <stp>T</stp>
        <tr r="I22" s="1"/>
      </tp>
      <tp t="s">
        <v/>
        <stp/>
        <stp>StudyData</stp>
        <stp>S.CCEP</stp>
        <stp>PCB</stp>
        <stp>BaseType=Index,Index=1</stp>
        <stp>Close</stp>
        <stp>M</stp>
        <stp>0</stp>
        <stp>all</stp>
        <stp/>
        <stp/>
        <stp/>
        <stp>T</stp>
        <tr r="J22" s="1"/>
      </tp>
      <tp>
        <v>20.683572216097026</v>
        <stp/>
        <stp>StudyData</stp>
        <stp>S.CCEP</stp>
        <stp>PCB</stp>
        <stp>BaseType=Index,Index=1</stp>
        <stp>Close</stp>
        <stp>A</stp>
        <stp>0</stp>
        <stp>all</stp>
        <stp/>
        <stp/>
        <stp/>
        <stp>T</stp>
        <tr r="L22" s="1"/>
      </tp>
      <tp t="s">
        <v/>
        <stp/>
        <stp>StudyData</stp>
        <stp>S.MCHP</stp>
        <stp>PCB</stp>
        <stp>BaseType=Index,Index=1</stp>
        <stp>Close</stp>
        <stp>W</stp>
        <stp>0</stp>
        <stp>all</stp>
        <stp/>
        <stp/>
        <stp/>
        <stp>T</stp>
        <tr r="I59" s="1"/>
      </tp>
      <tp>
        <v>-18.541666666666661</v>
        <stp/>
        <stp>StudyData</stp>
        <stp>S.MCHP</stp>
        <stp>PCB</stp>
        <stp>BaseType=Index,Index=1</stp>
        <stp>Close</stp>
        <stp>Q</stp>
        <stp>0</stp>
        <stp>all</stp>
        <stp/>
        <stp/>
        <stp/>
        <stp>T</stp>
        <tr r="K59" s="1"/>
      </tp>
      <tp>
        <v>16.588198367859395</v>
        <stp/>
        <stp>StudyData</stp>
        <stp>S.MCHP</stp>
        <stp>PCB</stp>
        <stp>BaseType=Index,Index=1</stp>
        <stp>Close</stp>
        <stp>A</stp>
        <stp>0</stp>
        <stp>all</stp>
        <stp/>
        <stp/>
        <stp/>
        <stp>T</stp>
        <tr r="L59" s="1"/>
      </tp>
      <tp t="s">
        <v/>
        <stp/>
        <stp>StudyData</stp>
        <stp>S.MCHP</stp>
        <stp>PCB</stp>
        <stp>BaseType=Index,Index=1</stp>
        <stp>Close</stp>
        <stp>M</stp>
        <stp>0</stp>
        <stp>all</stp>
        <stp/>
        <stp/>
        <stp/>
        <stp>T</stp>
        <tr r="J59" s="1"/>
      </tp>
      <tp>
        <v>2.3507608271556877</v>
        <stp/>
        <stp>StudyData</stp>
        <stp>S.EA</stp>
        <stp>PCB</stp>
        <stp>BaseType=Index,Index=1</stp>
        <stp>Close</stp>
        <stp>Q</stp>
        <stp>0</stp>
        <stp>all</stp>
        <stp/>
        <stp/>
        <stp/>
        <stp>T</stp>
        <tr r="K36" s="1"/>
      </tp>
      <tp t="s">
        <v/>
        <stp/>
        <stp>StudyData</stp>
        <stp>S.EA</stp>
        <stp>PCB</stp>
        <stp>BaseType=Index,Index=1</stp>
        <stp>Close</stp>
        <stp>W</stp>
        <stp>0</stp>
        <stp>all</stp>
        <stp/>
        <stp/>
        <stp/>
        <stp>T</stp>
        <tr r="I36" s="1"/>
      </tp>
      <tp t="s">
        <v/>
        <stp/>
        <stp>StudyData</stp>
        <stp>S.EA</stp>
        <stp>PCB</stp>
        <stp>BaseType=Index,Index=1</stp>
        <stp>Close</stp>
        <stp>M</stp>
        <stp>0</stp>
        <stp>all</stp>
        <stp/>
        <stp/>
        <stp/>
        <stp>T</stp>
        <tr r="J36" s="1"/>
      </tp>
      <tp>
        <v>2.7064063035286061</v>
        <stp/>
        <stp>StudyData</stp>
        <stp>S.EA</stp>
        <stp>PCB</stp>
        <stp>BaseType=Index,Index=1</stp>
        <stp>Close</stp>
        <stp>A</stp>
        <stp>0</stp>
        <stp>all</stp>
        <stp/>
        <stp/>
        <stp/>
        <stp>T</stp>
        <tr r="L36" s="1"/>
      </tp>
      <tp>
        <v>352.82</v>
        <stp/>
        <stp>StudyData</stp>
        <stp>S.CDNS</stp>
        <stp>MA</stp>
        <stp>InputChoice=Close,MAType=Sim,Period=21</stp>
        <stp>MA</stp>
        <stp>D</stp>
        <stp/>
        <stp>all</stp>
        <stp/>
        <stp/>
        <stp/>
        <stp>T</stp>
        <tr r="P23" s="1"/>
      </tp>
      <tp>
        <v>-2.6948566066506356</v>
        <stp/>
        <stp>StudyData</stp>
        <stp>S.PANW</stp>
        <stp>PCB</stp>
        <stp>BaseType=Index,Index=1</stp>
        <stp>Close</stp>
        <stp>Q</stp>
        <stp>0</stp>
        <stp>all</stp>
        <stp/>
        <stp/>
        <stp/>
        <stp>T</stp>
        <tr r="K75" s="1"/>
      </tp>
      <tp t="s">
        <v/>
        <stp/>
        <stp>StudyData</stp>
        <stp>S.PANW</stp>
        <stp>PCB</stp>
        <stp>BaseType=Index,Index=1</stp>
        <stp>Close</stp>
        <stp>W</stp>
        <stp>0</stp>
        <stp>all</stp>
        <stp/>
        <stp/>
        <stp/>
        <stp>T</stp>
        <tr r="I75" s="1"/>
      </tp>
      <tp>
        <v>80.146579804560233</v>
        <stp/>
        <stp>StudyData</stp>
        <stp>S.PANW</stp>
        <stp>PCB</stp>
        <stp>BaseType=Index,Index=1</stp>
        <stp>Close</stp>
        <stp>A</stp>
        <stp>0</stp>
        <stp>all</stp>
        <stp/>
        <stp/>
        <stp/>
        <stp>T</stp>
        <tr r="L75" s="1"/>
      </tp>
      <tp t="s">
        <v/>
        <stp/>
        <stp>StudyData</stp>
        <stp>S.PANW</stp>
        <stp>PCB</stp>
        <stp>BaseType=Index,Index=1</stp>
        <stp>Close</stp>
        <stp>M</stp>
        <stp>0</stp>
        <stp>all</stp>
        <stp/>
        <stp/>
        <stp/>
        <stp>T</stp>
        <tr r="J75" s="1"/>
      </tp>
      <tp>
        <v>335.45619047619999</v>
        <stp/>
        <stp>StudyData</stp>
        <stp>S.PANW</stp>
        <stp>MA</stp>
        <stp>InputChoice=Close,MAType=Sim,Period=21</stp>
        <stp>MA</stp>
        <stp>D</stp>
        <stp/>
        <stp>all</stp>
        <stp/>
        <stp/>
        <stp/>
        <stp>T</stp>
        <tr r="P75" s="1"/>
      </tp>
      <tp>
        <v>158.30809523810001</v>
        <stp/>
        <stp>StudyData</stp>
        <stp>S.FTNT</stp>
        <stp>MA</stp>
        <stp>InputChoice=Close,MAType=Sim,Period=21</stp>
        <stp>MA</stp>
        <stp>D</stp>
        <stp/>
        <stp>all</stp>
        <stp/>
        <stp/>
        <stp/>
        <stp>T</stp>
        <tr r="P41" s="1"/>
      </tp>
      <tp>
        <v>275.72619047619997</v>
        <stp/>
        <stp>StudyData</stp>
        <stp>S.ALNY</stp>
        <stp>MA</stp>
        <stp>InputChoice=Close,MAType=Sim,Period=21</stp>
        <stp>MA</stp>
        <stp>D</stp>
        <stp/>
        <stp>all</stp>
        <stp/>
        <stp/>
        <stp/>
        <stp>T</stp>
        <tr r="P10" s="1"/>
      </tp>
      <tp>
        <v>146.94285714290001</v>
        <stp/>
        <stp>StudyData</stp>
        <stp>S.ABNB</stp>
        <stp>MA</stp>
        <stp>InputChoice=Close,MAType=Sim,Period=21</stp>
        <stp>MA</stp>
        <stp>D</stp>
        <stp/>
        <stp>all</stp>
        <stp/>
        <stp/>
        <stp/>
        <stp>T</stp>
        <tr r="P3" s="1"/>
      </tp>
      <tp>
        <v>212.24809523810001</v>
        <stp/>
        <stp>StudyData</stp>
        <stp>S.HONA</stp>
        <stp>MA</stp>
        <stp>InputChoice=Close,MAType=Sim,Period=21</stp>
        <stp>MA</stp>
        <stp>D</stp>
        <stp/>
        <stp>all</stp>
        <stp/>
        <stp/>
        <stp/>
        <stp>T</stp>
        <tr r="P47" s="1"/>
      </tp>
      <tp>
        <v>193.48904761899999</v>
        <stp/>
        <stp>StudyData</stp>
        <stp>S.FANG</stp>
        <stp>MA</stp>
        <stp>InputChoice=Close,MAType=Sim,Period=21</stp>
        <stp>MA</stp>
        <stp>D</stp>
        <stp/>
        <stp>all</stp>
        <stp/>
        <stp/>
        <stp/>
        <stp>T</stp>
        <tr r="P38" s="1"/>
      </tp>
      <tp>
        <v>183.06476190480001</v>
        <stp/>
        <stp>StudyData</stp>
        <stp>S.BKNG</stp>
        <stp>MA</stp>
        <stp>InputChoice=Close,MAType=Sim,Period=21</stp>
        <stp>MA</stp>
        <stp>D</stp>
        <stp/>
        <stp>all</stp>
        <stp/>
        <stp/>
        <stp/>
        <stp>T</stp>
        <tr r="P20" s="1"/>
      </tp>
      <tp>
        <v>122.1071428571</v>
        <stp/>
        <stp>StudyData</stp>
        <stp>S.SHOP</stp>
        <stp>MA</stp>
        <stp>InputChoice=Close,MAType=Sim,Period=21</stp>
        <stp>MA</stp>
        <stp>D</stp>
        <stp/>
        <stp>all</stp>
        <stp/>
        <stp/>
        <stp/>
        <stp>T</stp>
        <tr r="P88" s="1"/>
      </tp>
      <tp>
        <v>347.40238095239999</v>
        <stp/>
        <stp>StudyData</stp>
        <stp>S.GOOG</stp>
        <stp>MA</stp>
        <stp>InputChoice=Close,MAType=Sim,Period=21</stp>
        <stp>MA</stp>
        <stp>D</stp>
        <stp/>
        <stp>all</stp>
        <stp/>
        <stp/>
        <stp/>
        <stp>T</stp>
        <tr r="P44" s="1"/>
      </tp>
      <tp>
        <v>259.17619047620002</v>
        <stp/>
        <stp>StudyData</stp>
        <stp>S.DDOG</stp>
        <stp>MA</stp>
        <stp>InputChoice=Close,MAType=Sim,Period=21</stp>
        <stp>MA</stp>
        <stp>D</stp>
        <stp/>
        <stp>all</stp>
        <stp/>
        <stp/>
        <stp/>
        <stp>T</stp>
        <tr r="P34" s="1"/>
      </tp>
      <tp t="s">
        <v/>
        <stp/>
        <stp>StudyData</stp>
        <stp>S.CRWV</stp>
        <stp>PCB</stp>
        <stp>BaseType=Index,Index=1</stp>
        <stp>Close</stp>
        <stp>M</stp>
        <stp>0</stp>
        <stp>all</stp>
        <stp/>
        <stp/>
        <stp/>
        <stp>T</stp>
        <tr r="J29" s="1"/>
      </tp>
      <tp>
        <v>0.22343248149699285</v>
        <stp/>
        <stp>StudyData</stp>
        <stp>S.CRWV</stp>
        <stp>PCB</stp>
        <stp>BaseType=Index,Index=1</stp>
        <stp>Close</stp>
        <stp>A</stp>
        <stp>0</stp>
        <stp>all</stp>
        <stp/>
        <stp/>
        <stp/>
        <stp>T</stp>
        <tr r="L29" s="1"/>
      </tp>
      <tp>
        <v>-27.898332328712083</v>
        <stp/>
        <stp>StudyData</stp>
        <stp>S.CRWV</stp>
        <stp>PCB</stp>
        <stp>BaseType=Index,Index=1</stp>
        <stp>Close</stp>
        <stp>Q</stp>
        <stp>0</stp>
        <stp>all</stp>
        <stp/>
        <stp/>
        <stp/>
        <stp>T</stp>
        <tr r="K29" s="1"/>
      </tp>
      <tp t="s">
        <v/>
        <stp/>
        <stp>StudyData</stp>
        <stp>S.CRWV</stp>
        <stp>PCB</stp>
        <stp>BaseType=Index,Index=1</stp>
        <stp>Close</stp>
        <stp>W</stp>
        <stp>0</stp>
        <stp>all</stp>
        <stp/>
        <stp/>
        <stp/>
        <stp>T</stp>
        <tr r="I29" s="1"/>
      </tp>
      <tp>
        <v>543.20857142859995</v>
        <stp/>
        <stp>StudyData</stp>
        <stp>S.AXON</stp>
        <stp>MA</stp>
        <stp>InputChoice=Close,MAType=Sim,Period=21</stp>
        <stp>MA</stp>
        <stp>D</stp>
        <stp/>
        <stp>all</stp>
        <stp/>
        <stp/>
        <stp/>
        <stp>T</stp>
        <tr r="P19" s="1"/>
      </tp>
      <tp>
        <v>171.9847619048</v>
        <stp/>
        <stp>StudyData</stp>
        <stp>S.QCOM</stp>
        <stp>MA</stp>
        <stp>InputChoice=Close,MAType=Sim,Period=21</stp>
        <stp>MA</stp>
        <stp>D</stp>
        <stp/>
        <stp>all</stp>
        <stp/>
        <stp/>
        <stp/>
        <stp>T</stp>
        <tr r="P82" s="1"/>
      </tp>
      <tp>
        <v>1.0952380952</v>
        <stp/>
        <stp>StudyData</stp>
        <stp>ATR(S.FER,MAType:=Sim,Period:=21)</stp>
        <stp>Bar</stp>
        <stp/>
        <stp>Close</stp>
        <stp>D</stp>
        <stp/>
        <stp/>
        <stp/>
        <stp/>
        <stp/>
        <stp>T</stp>
        <tr r="O40" s="1"/>
      </tp>
      <tp>
        <v>60.628571428599997</v>
        <stp/>
        <stp>StudyData</stp>
        <stp>S.MDLZ</stp>
        <stp>MA</stp>
        <stp>InputChoice=Close,MAType=Sim,Period=21</stp>
        <stp>MA</stp>
        <stp>D</stp>
        <stp/>
        <stp>all</stp>
        <stp/>
        <stp/>
        <stp/>
        <stp>T</stp>
        <tr r="P60" s="1"/>
      </tp>
      <tp>
        <v>72.274285714300007</v>
        <stp/>
        <stp>StudyData</stp>
        <stp>S.NFLX</stp>
        <stp>MA</stp>
        <stp>InputChoice=Close,MAType=Sim,Period=21</stp>
        <stp>MA</stp>
        <stp>D</stp>
        <stp/>
        <stp>all</stp>
        <stp/>
        <stp/>
        <stp/>
        <stp>T</stp>
        <tr r="P70" s="1"/>
      </tp>
      <tp>
        <v>86.967619047599996</v>
        <stp/>
        <stp>StudyData</stp>
        <stp>S.ORLY</stp>
        <stp>MA</stp>
        <stp>InputChoice=Close,MAType=Sim,Period=21</stp>
        <stp>MA</stp>
        <stp>D</stp>
        <stp/>
        <stp>all</stp>
        <stp/>
        <stp/>
        <stp/>
        <stp>T</stp>
        <tr r="P74" s="1"/>
      </tp>
      <tp>
        <v>72.031904761899995</v>
        <stp/>
        <stp>StudyData</stp>
        <stp>S.RKLB</stp>
        <stp>MA</stp>
        <stp>InputChoice=Close,MAType=Sim,Period=21</stp>
        <stp>MA</stp>
        <stp>D</stp>
        <stp/>
        <stp>all</stp>
        <stp/>
        <stp/>
        <stp/>
        <stp>T</stp>
        <tr r="P84" s="1"/>
      </tp>
      <tp>
        <v>361.42</v>
        <stp/>
        <stp>StudyData</stp>
        <stp>S.TSLA</stp>
        <stp>MA</stp>
        <stp>InputChoice=Close,MAType=Sim,Period=21</stp>
        <stp>MA</stp>
        <stp>D</stp>
        <stp/>
        <stp>all</stp>
        <stp/>
        <stp/>
        <stp/>
        <stp>T</stp>
        <tr r="P96" s="1"/>
      </tp>
      <tp>
        <v>132.069047619</v>
        <stp/>
        <stp>StudyData</stp>
        <stp>S.GILD</stp>
        <stp>MA</stp>
        <stp>InputChoice=Close,MAType=Sim,Period=21</stp>
        <stp>MA</stp>
        <stp>D</stp>
        <stp/>
        <stp>all</stp>
        <stp/>
        <stp/>
        <stp/>
        <stp>T</stp>
        <tr r="P43" s="1"/>
      </tp>
      <tp>
        <v>1837.4304761905</v>
        <stp/>
        <stp>StudyData</stp>
        <stp>S.MELI</stp>
        <stp>MA</stp>
        <stp>InputChoice=Close,MAType=Sim,Period=21</stp>
        <stp>MA</stp>
        <stp>D</stp>
        <stp/>
        <stp>all</stp>
        <stp/>
        <stp/>
        <stp/>
        <stp>T</stp>
        <tr r="P61" s="1"/>
      </tp>
      <tp t="s">
        <v/>
        <stp/>
        <stp>StudyData</stp>
        <stp>S.INTU</stp>
        <stp>PCB</stp>
        <stp>BaseType=Index,Index=1</stp>
        <stp>Close</stp>
        <stp>M</stp>
        <stp>0</stp>
        <stp>all</stp>
        <stp/>
        <stp/>
        <stp/>
        <stp>T</stp>
        <tr r="J50" s="1"/>
      </tp>
      <tp>
        <v>-52.285559010899426</v>
        <stp/>
        <stp>StudyData</stp>
        <stp>S.INTU</stp>
        <stp>PCB</stp>
        <stp>BaseType=Index,Index=1</stp>
        <stp>Close</stp>
        <stp>A</stp>
        <stp>0</stp>
        <stp>all</stp>
        <stp/>
        <stp/>
        <stp/>
        <stp>T</stp>
        <tr r="L50" s="1"/>
      </tp>
      <tp>
        <v>21.099616858237546</v>
        <stp/>
        <stp>StudyData</stp>
        <stp>S.INTU</stp>
        <stp>PCB</stp>
        <stp>BaseType=Index,Index=1</stp>
        <stp>Close</stp>
        <stp>Q</stp>
        <stp>0</stp>
        <stp>all</stp>
        <stp/>
        <stp/>
        <stp/>
        <stp>T</stp>
        <tr r="K50" s="1"/>
      </tp>
      <tp t="s">
        <v/>
        <stp/>
        <stp>StudyData</stp>
        <stp>S.INTU</stp>
        <stp>PCB</stp>
        <stp>BaseType=Index,Index=1</stp>
        <stp>Close</stp>
        <stp>W</stp>
        <stp>0</stp>
        <stp>all</stp>
        <stp/>
        <stp/>
        <stp/>
        <stp>T</stp>
        <tr r="I50" s="1"/>
      </tp>
      <tp>
        <v>1.1319047619</v>
        <stp/>
        <stp>StudyData</stp>
        <stp>ATR(S.EXC,MAType:=Sim,Period:=21)</stp>
        <stp>Bar</stp>
        <stp/>
        <stp>Close</stp>
        <stp>D</stp>
        <stp/>
        <stp/>
        <stp/>
        <stp/>
        <stp/>
        <stp>T</stp>
        <tr r="O37" s="1"/>
      </tp>
      <tp t="s">
        <v/>
        <stp/>
        <stp>StudyData</stp>
        <stp>S.ROST</stp>
        <stp>PCB</stp>
        <stp>BaseType=Index,Index=1</stp>
        <stp>Close</stp>
        <stp>M</stp>
        <stp>0</stp>
        <stp>all</stp>
        <stp/>
        <stp/>
        <stp/>
        <stp>T</stp>
        <tr r="J86" s="1"/>
      </tp>
      <tp>
        <v>39.374930609525912</v>
        <stp/>
        <stp>StudyData</stp>
        <stp>S.ROST</stp>
        <stp>PCB</stp>
        <stp>BaseType=Index,Index=1</stp>
        <stp>Close</stp>
        <stp>A</stp>
        <stp>0</stp>
        <stp>all</stp>
        <stp/>
        <stp/>
        <stp/>
        <stp>T</stp>
        <tr r="L86" s="1"/>
      </tp>
      <tp t="s">
        <v/>
        <stp/>
        <stp>StudyData</stp>
        <stp>S.ROST</stp>
        <stp>PCB</stp>
        <stp>BaseType=Index,Index=1</stp>
        <stp>Close</stp>
        <stp>W</stp>
        <stp>0</stp>
        <stp>all</stp>
        <stp/>
        <stp/>
        <stp/>
        <stp>T</stp>
        <tr r="I86" s="1"/>
      </tp>
      <tp>
        <v>17.95630725863284</v>
        <stp/>
        <stp>StudyData</stp>
        <stp>S.ROST</stp>
        <stp>PCB</stp>
        <stp>BaseType=Index,Index=1</stp>
        <stp>Close</stp>
        <stp>Q</stp>
        <stp>0</stp>
        <stp>all</stp>
        <stp/>
        <stp/>
        <stp/>
        <stp>T</stp>
        <tr r="K86" s="1"/>
      </tp>
      <tp t="s">
        <v/>
        <stp/>
        <stp>StudyData</stp>
        <stp>S.FAST</stp>
        <stp>PCB</stp>
        <stp>BaseType=Index,Index=1</stp>
        <stp>Close</stp>
        <stp>M</stp>
        <stp>0</stp>
        <stp>all</stp>
        <stp/>
        <stp/>
        <stp/>
        <stp>T</stp>
        <tr r="J39" s="1"/>
      </tp>
      <tp>
        <v>18.888612010964362</v>
        <stp/>
        <stp>StudyData</stp>
        <stp>S.FAST</stp>
        <stp>PCB</stp>
        <stp>BaseType=Index,Index=1</stp>
        <stp>Close</stp>
        <stp>A</stp>
        <stp>0</stp>
        <stp>all</stp>
        <stp/>
        <stp/>
        <stp/>
        <stp>T</stp>
        <tr r="L39" s="1"/>
      </tp>
      <tp t="s">
        <v/>
        <stp/>
        <stp>StudyData</stp>
        <stp>S.FAST</stp>
        <stp>PCB</stp>
        <stp>BaseType=Index,Index=1</stp>
        <stp>Close</stp>
        <stp>W</stp>
        <stp>0</stp>
        <stp>all</stp>
        <stp/>
        <stp/>
        <stp/>
        <stp>T</stp>
        <tr r="I39" s="1"/>
      </tp>
      <tp>
        <v>-0.66625026025400846</v>
        <stp/>
        <stp>StudyData</stp>
        <stp>S.FAST</stp>
        <stp>PCB</stp>
        <stp>BaseType=Index,Index=1</stp>
        <stp>Close</stp>
        <stp>Q</stp>
        <stp>0</stp>
        <stp>all</stp>
        <stp/>
        <stp/>
        <stp/>
        <stp>T</stp>
        <tr r="K39" s="1"/>
      </tp>
      <tp>
        <v>5.4224710324176622</v>
        <stp/>
        <stp>StudyData</stp>
        <stp>S.FTNT</stp>
        <stp>PCB</stp>
        <stp>BaseType=Index,Index=1</stp>
        <stp>Close</stp>
        <stp>Q</stp>
        <stp>0</stp>
        <stp>all</stp>
        <stp/>
        <stp/>
        <stp/>
        <stp>T</stp>
        <tr r="K41" s="1"/>
      </tp>
      <tp t="s">
        <v/>
        <stp/>
        <stp>StudyData</stp>
        <stp>S.FTNT</stp>
        <stp>PCB</stp>
        <stp>BaseType=Index,Index=1</stp>
        <stp>Close</stp>
        <stp>W</stp>
        <stp>0</stp>
        <stp>all</stp>
        <stp/>
        <stp/>
        <stp/>
        <stp>T</stp>
        <tr r="I41" s="1"/>
      </tp>
      <tp>
        <v>103.94156907190533</v>
        <stp/>
        <stp>StudyData</stp>
        <stp>S.FTNT</stp>
        <stp>PCB</stp>
        <stp>BaseType=Index,Index=1</stp>
        <stp>Close</stp>
        <stp>A</stp>
        <stp>0</stp>
        <stp>all</stp>
        <stp/>
        <stp/>
        <stp/>
        <stp>T</stp>
        <tr r="L41" s="1"/>
      </tp>
      <tp t="s">
        <v/>
        <stp/>
        <stp>StudyData</stp>
        <stp>S.FTNT</stp>
        <stp>PCB</stp>
        <stp>BaseType=Index,Index=1</stp>
        <stp>Close</stp>
        <stp>M</stp>
        <stp>0</stp>
        <stp>all</stp>
        <stp/>
        <stp/>
        <stp/>
        <stp>T</stp>
        <tr r="J41" s="1"/>
      </tp>
      <tp t="s">
        <v/>
        <stp/>
        <stp>StudyData</stp>
        <stp>S.AMAT</stp>
        <stp>PCB</stp>
        <stp>BaseType=Index,Index=1</stp>
        <stp>Close</stp>
        <stp>W</stp>
        <stp>0</stp>
        <stp>all</stp>
        <stp/>
        <stp/>
        <stp/>
        <stp>T</stp>
        <tr r="I11" s="1"/>
      </tp>
      <tp>
        <v>-29.782849239280775</v>
        <stp/>
        <stp>StudyData</stp>
        <stp>S.AMAT</stp>
        <stp>PCB</stp>
        <stp>BaseType=Index,Index=1</stp>
        <stp>Close</stp>
        <stp>Q</stp>
        <stp>0</stp>
        <stp>all</stp>
        <stp/>
        <stp/>
        <stp/>
        <stp>T</stp>
        <tr r="K11" s="1"/>
      </tp>
      <tp t="s">
        <v/>
        <stp/>
        <stp>StudyData</stp>
        <stp>S.AMAT</stp>
        <stp>PCB</stp>
        <stp>BaseType=Index,Index=1</stp>
        <stp>Close</stp>
        <stp>M</stp>
        <stp>0</stp>
        <stp>all</stp>
        <stp/>
        <stp/>
        <stp/>
        <stp>T</stp>
        <tr r="J11" s="1"/>
      </tp>
      <tp>
        <v>97.544651542861587</v>
        <stp/>
        <stp>StudyData</stp>
        <stp>S.AMAT</stp>
        <stp>PCB</stp>
        <stp>BaseType=Index,Index=1</stp>
        <stp>Close</stp>
        <stp>A</stp>
        <stp>0</stp>
        <stp>all</stp>
        <stp/>
        <stp/>
        <stp/>
        <stp>T</stp>
        <tr r="L11" s="1"/>
      </tp>
      <tp t="s">
        <v/>
        <stp/>
        <stp>StudyData</stp>
        <stp>S.COST</stp>
        <stp>PCB</stp>
        <stp>BaseType=Index,Index=1</stp>
        <stp>Close</stp>
        <stp>M</stp>
        <stp>0</stp>
        <stp>all</stp>
        <stp/>
        <stp/>
        <stp/>
        <stp>T</stp>
        <tr r="J26" s="1"/>
      </tp>
      <tp>
        <v>10.384535102163873</v>
        <stp/>
        <stp>StudyData</stp>
        <stp>S.COST</stp>
        <stp>PCB</stp>
        <stp>BaseType=Index,Index=1</stp>
        <stp>Close</stp>
        <stp>A</stp>
        <stp>0</stp>
        <stp>all</stp>
        <stp/>
        <stp/>
        <stp/>
        <stp>T</stp>
        <tr r="L26" s="1"/>
      </tp>
      <tp t="s">
        <v/>
        <stp/>
        <stp>StudyData</stp>
        <stp>S.COST</stp>
        <stp>PCB</stp>
        <stp>BaseType=Index,Index=1</stp>
        <stp>Close</stp>
        <stp>W</stp>
        <stp>0</stp>
        <stp>all</stp>
        <stp/>
        <stp/>
        <stp/>
        <stp>T</stp>
        <tr r="I26" s="1"/>
      </tp>
      <tp>
        <v>1.7552674056891144</v>
        <stp/>
        <stp>StudyData</stp>
        <stp>S.COST</stp>
        <stp>PCB</stp>
        <stp>BaseType=Index,Index=1</stp>
        <stp>Close</stp>
        <stp>Q</stp>
        <stp>0</stp>
        <stp>all</stp>
        <stp/>
        <stp/>
        <stp/>
        <stp>T</stp>
        <tr r="K26" s="1"/>
      </tp>
      <tp t="s">
        <v/>
        <stp/>
        <stp>StudyData</stp>
        <stp>S.CPRT</stp>
        <stp>PCB</stp>
        <stp>BaseType=Index,Index=1</stp>
        <stp>Close</stp>
        <stp>M</stp>
        <stp>0</stp>
        <stp>all</stp>
        <stp/>
        <stp/>
        <stp/>
        <stp>T</stp>
        <tr r="J27" s="1"/>
      </tp>
      <tp>
        <v>-25.619412515964235</v>
        <stp/>
        <stp>StudyData</stp>
        <stp>S.CPRT</stp>
        <stp>PCB</stp>
        <stp>BaseType=Index,Index=1</stp>
        <stp>Close</stp>
        <stp>A</stp>
        <stp>0</stp>
        <stp>all</stp>
        <stp/>
        <stp/>
        <stp/>
        <stp>T</stp>
        <tr r="L27" s="1"/>
      </tp>
      <tp t="s">
        <v/>
        <stp/>
        <stp>StudyData</stp>
        <stp>S.CPRT</stp>
        <stp>PCB</stp>
        <stp>BaseType=Index,Index=1</stp>
        <stp>Close</stp>
        <stp>W</stp>
        <stp>0</stp>
        <stp>all</stp>
        <stp/>
        <stp/>
        <stp/>
        <stp>T</stp>
        <tr r="I27" s="1"/>
      </tp>
      <tp>
        <v>3.2990422135509037</v>
        <stp/>
        <stp>StudyData</stp>
        <stp>S.CPRT</stp>
        <stp>PCB</stp>
        <stp>BaseType=Index,Index=1</stp>
        <stp>Close</stp>
        <stp>Q</stp>
        <stp>0</stp>
        <stp>all</stp>
        <stp/>
        <stp/>
        <stp/>
        <stp>T</stp>
        <tr r="K27" s="1"/>
      </tp>
      <tp t="s">
        <v/>
        <stp/>
        <stp>StudyData</stp>
        <stp>S.MNST</stp>
        <stp>PCB</stp>
        <stp>BaseType=Index,Index=1</stp>
        <stp>Close</stp>
        <stp>M</stp>
        <stp>0</stp>
        <stp>all</stp>
        <stp/>
        <stp/>
        <stp/>
        <stp>T</stp>
        <tr r="J63" s="1"/>
      </tp>
      <tp>
        <v>25.707577931394276</v>
        <stp/>
        <stp>StudyData</stp>
        <stp>S.MNST</stp>
        <stp>PCB</stp>
        <stp>BaseType=Index,Index=1</stp>
        <stp>Close</stp>
        <stp>A</stp>
        <stp>0</stp>
        <stp>all</stp>
        <stp/>
        <stp/>
        <stp/>
        <stp>T</stp>
        <tr r="L63" s="1"/>
      </tp>
      <tp t="s">
        <v/>
        <stp/>
        <stp>StudyData</stp>
        <stp>S.MNST</stp>
        <stp>PCB</stp>
        <stp>BaseType=Index,Index=1</stp>
        <stp>Close</stp>
        <stp>W</stp>
        <stp>0</stp>
        <stp>all</stp>
        <stp/>
        <stp/>
        <stp/>
        <stp>T</stp>
        <tr r="I63" s="1"/>
      </tp>
      <tp>
        <v>0.27049521431542956</v>
        <stp/>
        <stp>StudyData</stp>
        <stp>S.MNST</stp>
        <stp>PCB</stp>
        <stp>BaseType=Index,Index=1</stp>
        <stp>Close</stp>
        <stp>Q</stp>
        <stp>0</stp>
        <stp>all</stp>
        <stp/>
        <stp/>
        <stp/>
        <stp>T</stp>
        <tr r="K63" s="1"/>
      </tp>
      <tp>
        <v>24.583132271728068</v>
        <stp/>
        <stp>StudyData</stp>
        <stp>S.MSFT</stp>
        <stp>PCB</stp>
        <stp>BaseType=Index,Index=1</stp>
        <stp>Close</stp>
        <stp>Q</stp>
        <stp>0</stp>
        <stp>all</stp>
        <stp/>
        <stp/>
        <stp/>
        <stp>T</stp>
        <tr r="K66" s="1"/>
      </tp>
      <tp t="s">
        <v/>
        <stp/>
        <stp>StudyData</stp>
        <stp>S.MSFT</stp>
        <stp>PCB</stp>
        <stp>BaseType=Index,Index=1</stp>
        <stp>Close</stp>
        <stp>W</stp>
        <stp>0</stp>
        <stp>all</stp>
        <stp/>
        <stp/>
        <stp/>
        <stp>T</stp>
        <tr r="I66" s="1"/>
      </tp>
      <tp t="s">
        <v/>
        <stp/>
        <stp>StudyData</stp>
        <stp>S.MSFT</stp>
        <stp>PCB</stp>
        <stp>BaseType=Index,Index=1</stp>
        <stp>Close</stp>
        <stp>M</stp>
        <stp>0</stp>
        <stp>all</stp>
        <stp/>
        <stp/>
        <stp/>
        <stp>T</stp>
        <tr r="J66" s="1"/>
      </tp>
      <tp>
        <v>-3.9080269633183029</v>
        <stp/>
        <stp>StudyData</stp>
        <stp>S.MSFT</stp>
        <stp>PCB</stp>
        <stp>BaseType=Index,Index=1</stp>
        <stp>Close</stp>
        <stp>A</stp>
        <stp>0</stp>
        <stp>all</stp>
        <stp/>
        <stp/>
        <stp/>
        <stp>T</stp>
        <tr r="L66" s="1"/>
      </tp>
      <tp>
        <v>1732.99</v>
        <stp/>
        <stp>StudyData</stp>
        <stp>S.ASML</stp>
        <stp>MA</stp>
        <stp>InputChoice=Close,MAType=Sim,Period=21</stp>
        <stp>MA</stp>
        <stp>D</stp>
        <stp/>
        <stp>all</stp>
        <stp/>
        <stp/>
        <stp/>
        <stp>T</stp>
        <tr r="P17" s="1"/>
      </tp>
      <tp>
        <v>-46.57105285148193</v>
        <stp/>
        <stp>StudyData</stp>
        <stp>S.SNDK</stp>
        <stp>PCB</stp>
        <stp>BaseType=Index,Index=1</stp>
        <stp>Close</stp>
        <stp>Q</stp>
        <stp>0</stp>
        <stp>all</stp>
        <stp/>
        <stp/>
        <stp/>
        <stp>T</stp>
        <tr r="K89" s="1"/>
      </tp>
      <tp t="s">
        <v/>
        <stp/>
        <stp>StudyData</stp>
        <stp>S.SNDK</stp>
        <stp>PCB</stp>
        <stp>BaseType=Index,Index=1</stp>
        <stp>Close</stp>
        <stp>W</stp>
        <stp>0</stp>
        <stp>all</stp>
        <stp/>
        <stp/>
        <stp/>
        <stp>T</stp>
        <tr r="I89" s="1"/>
      </tp>
      <tp t="s">
        <v/>
        <stp/>
        <stp>StudyData</stp>
        <stp>S.SNDK</stp>
        <stp>PCB</stp>
        <stp>BaseType=Index,Index=1</stp>
        <stp>Close</stp>
        <stp>M</stp>
        <stp>0</stp>
        <stp>all</stp>
        <stp/>
        <stp/>
        <stp/>
        <stp>T</stp>
        <tr r="J89" s="1"/>
      </tp>
      <tp>
        <v>411.76594489847503</v>
        <stp/>
        <stp>StudyData</stp>
        <stp>S.SNDK</stp>
        <stp>PCB</stp>
        <stp>BaseType=Index,Index=1</stp>
        <stp>Close</stp>
        <stp>A</stp>
        <stp>0</stp>
        <stp>all</stp>
        <stp/>
        <stp/>
        <stp/>
        <stp>T</stp>
        <tr r="L89" s="1"/>
      </tp>
      <tp>
        <v>28.435714285700001</v>
        <stp/>
        <stp>StudyData</stp>
        <stp>S.CPRT</stp>
        <stp>MA</stp>
        <stp>InputChoice=Close,MAType=Sim,Period=21</stp>
        <stp>MA</stp>
        <stp>D</stp>
        <stp/>
        <stp>all</stp>
        <stp/>
        <stp/>
        <stp/>
        <stp>T</stp>
        <tr r="P27" s="1"/>
      </tp>
      <tp t="s">
        <v/>
        <stp/>
        <stp>StudyData</stp>
        <stp>S.ADSK</stp>
        <stp>PCB</stp>
        <stp>BaseType=Index,Index=1</stp>
        <stp>Close</stp>
        <stp>M</stp>
        <stp>0</stp>
        <stp>all</stp>
        <stp/>
        <stp/>
        <stp/>
        <stp>T</stp>
        <tr r="J7" s="1"/>
      </tp>
      <tp>
        <v>-20.881051315833918</v>
        <stp/>
        <stp>StudyData</stp>
        <stp>S.ADSK</stp>
        <stp>PCB</stp>
        <stp>BaseType=Index,Index=1</stp>
        <stp>Close</stp>
        <stp>A</stp>
        <stp>0</stp>
        <stp>all</stp>
        <stp/>
        <stp/>
        <stp/>
        <stp>T</stp>
        <tr r="L7" s="1"/>
      </tp>
      <tp t="s">
        <v/>
        <stp/>
        <stp>StudyData</stp>
        <stp>S.ADSK</stp>
        <stp>PCB</stp>
        <stp>BaseType=Index,Index=1</stp>
        <stp>Close</stp>
        <stp>W</stp>
        <stp>0</stp>
        <stp>all</stp>
        <stp/>
        <stp/>
        <stp/>
        <stp>T</stp>
        <tr r="I7" s="1"/>
      </tp>
      <tp>
        <v>20.46085793642629</v>
        <stp/>
        <stp>StudyData</stp>
        <stp>S.ADSK</stp>
        <stp>PCB</stp>
        <stp>BaseType=Index,Index=1</stp>
        <stp>Close</stp>
        <stp>Q</stp>
        <stp>0</stp>
        <stp>all</stp>
        <stp/>
        <stp/>
        <stp/>
        <stp>T</stp>
        <tr r="K7" s="1"/>
      </tp>
      <tp>
        <v>374.36666666669998</v>
        <stp/>
        <stp>StudyData</stp>
        <stp>S.ISRG</stp>
        <stp>MA</stp>
        <stp>InputChoice=Close,MAType=Sim,Period=21</stp>
        <stp>MA</stp>
        <stp>D</stp>
        <stp/>
        <stp>all</stp>
        <stp/>
        <stp/>
        <stp/>
        <stp>T</stp>
        <tr r="P51" s="1"/>
      </tp>
      <tp>
        <v>2.8870861897000002</v>
        <stp/>
        <stp>StudyData</stp>
        <stp>S.GEHC</stp>
        <stp>StdDev</stp>
        <stp>InputChoice=Close,Period1=21</stp>
        <stp>STDDEV</stp>
        <stp>D</stp>
        <stp/>
        <stp>all</stp>
        <stp/>
        <stp/>
        <stp/>
        <stp>T</stp>
        <tr r="Q42" s="1"/>
      </tp>
      <tp>
        <v>2.2961103855</v>
        <stp/>
        <stp>StudyData</stp>
        <stp>S.GILD</stp>
        <stp>StdDev</stp>
        <stp>InputChoice=Close,Period1=21</stp>
        <stp>STDDEV</stp>
        <stp>D</stp>
        <stp/>
        <stp>all</stp>
        <stp/>
        <stp/>
        <stp/>
        <stp>T</stp>
        <tr r="Q43" s="1"/>
      </tp>
      <tp>
        <v>14.3875342554</v>
        <stp/>
        <stp>StudyData</stp>
        <stp>S.GOOG</stp>
        <stp>StdDev</stp>
        <stp>InputChoice=Close,Period1=21</stp>
        <stp>STDDEV</stp>
        <stp>D</stp>
        <stp/>
        <stp>all</stp>
        <stp/>
        <stp/>
        <stp/>
        <stp>T</stp>
        <tr r="Q44" s="1"/>
      </tp>
      <tp>
        <v>233.4161904762</v>
        <stp/>
        <stp>StudyData</stp>
        <stp>S.ROST</stp>
        <stp>MA</stp>
        <stp>InputChoice=Close,MAType=Sim,Period=21</stp>
        <stp>MA</stp>
        <stp>D</stp>
        <stp/>
        <stp>all</stp>
        <stp/>
        <stp/>
        <stp/>
        <stp>T</stp>
        <tr r="P86" s="1"/>
      </tp>
      <tp>
        <v>46.616666666699999</v>
        <stp/>
        <stp>StudyData</stp>
        <stp>S.FAST</stp>
        <stp>MA</stp>
        <stp>InputChoice=Close,MAType=Sim,Period=21</stp>
        <stp>MA</stp>
        <stp>D</stp>
        <stp/>
        <stp>all</stp>
        <stp/>
        <stp/>
        <stp/>
        <stp>T</stp>
        <tr r="P39" s="1"/>
      </tp>
      <tp>
        <v>939.75333333330002</v>
        <stp/>
        <stp>StudyData</stp>
        <stp>S.COST</stp>
        <stp>MA</stp>
        <stp>InputChoice=Close,MAType=Sim,Period=21</stp>
        <stp>MA</stp>
        <stp>D</stp>
        <stp/>
        <stp>all</stp>
        <stp/>
        <stp/>
        <stp/>
        <stp>T</stp>
        <tr r="P26" s="1"/>
      </tp>
      <tp>
        <v>96.514285714300001</v>
        <stp/>
        <stp>StudyData</stp>
        <stp>S.MNST</stp>
        <stp>MA</stp>
        <stp>InputChoice=Close,MAType=Sim,Period=21</stp>
        <stp>MA</stp>
        <stp>D</stp>
        <stp/>
        <stp>all</stp>
        <stp/>
        <stp/>
        <stp/>
        <stp>T</stp>
        <tr r="P63" s="1"/>
      </tp>
      <tp>
        <v>217.37571428570001</v>
        <stp/>
        <stp>StudyData</stp>
        <stp>S.ADSK</stp>
        <stp>MA</stp>
        <stp>InputChoice=Close,MAType=Sim,Period=21</stp>
        <stp>MA</stp>
        <stp>D</stp>
        <stp/>
        <stp>all</stp>
        <stp/>
        <stp/>
        <stp/>
        <stp>T</stp>
        <tr r="P7" s="1"/>
      </tp>
      <tp>
        <v>188.40285714289999</v>
        <stp/>
        <stp>StudyData</stp>
        <stp>S.DASH</stp>
        <stp>MA</stp>
        <stp>InputChoice=Close,MAType=Sim,Period=21</stp>
        <stp>MA</stp>
        <stp>D</stp>
        <stp/>
        <stp>all</stp>
        <stp/>
        <stp/>
        <stp/>
        <stp>T</stp>
        <tr r="P33" s="1"/>
      </tp>
      <tp>
        <v>8.5888365556000004</v>
        <stp/>
        <stp>StudyData</stp>
        <stp>S.FANG</stp>
        <stp>StdDev</stp>
        <stp>InputChoice=Close,Period1=21</stp>
        <stp>STDDEV</stp>
        <stp>D</stp>
        <stp/>
        <stp>all</stp>
        <stp/>
        <stp/>
        <stp/>
        <stp>T</stp>
        <tr r="Q38" s="1"/>
      </tp>
      <tp>
        <v>1.0252773530999999</v>
        <stp/>
        <stp>StudyData</stp>
        <stp>S.FAST</stp>
        <stp>StdDev</stp>
        <stp>InputChoice=Close,Period1=21</stp>
        <stp>STDDEV</stp>
        <stp>D</stp>
        <stp/>
        <stp>all</stp>
        <stp/>
        <stp/>
        <stp/>
        <stp>T</stp>
        <tr r="Q39" s="1"/>
      </tp>
      <tp>
        <v>4.6384537849000003</v>
        <stp/>
        <stp>StudyData</stp>
        <stp>S.FTNT</stp>
        <stp>StdDev</stp>
        <stp>InputChoice=Close,Period1=21</stp>
        <stp>STDDEV</stp>
        <stp>D</stp>
        <stp/>
        <stp>all</stp>
        <stp/>
        <stp/>
        <stp/>
        <stp>T</stp>
        <tr r="Q41" s="1"/>
      </tp>
      <tp>
        <v>403.66857142859999</v>
        <stp/>
        <stp>StudyData</stp>
        <stp>S.SNPS</stp>
        <stp>MA</stp>
        <stp>InputChoice=Close,MAType=Sim,Period=21</stp>
        <stp>MA</stp>
        <stp>D</stp>
        <stp/>
        <stp>all</stp>
        <stp/>
        <stp/>
        <stp/>
        <stp>T</stp>
        <tr r="P90" s="1"/>
      </tp>
      <tp>
        <v>10.63750817431468</v>
        <stp/>
        <stp>StudyData</stp>
        <stp>S.MELI</stp>
        <stp>PCB</stp>
        <stp>BaseType=Index,Index=1</stp>
        <stp>Close</stp>
        <stp>Q</stp>
        <stp>0</stp>
        <stp>all</stp>
        <stp/>
        <stp/>
        <stp/>
        <stp>T</stp>
        <tr r="K61" s="1"/>
      </tp>
      <tp t="s">
        <v/>
        <stp/>
        <stp>StudyData</stp>
        <stp>S.MELI</stp>
        <stp>PCB</stp>
        <stp>BaseType=Index,Index=1</stp>
        <stp>Close</stp>
        <stp>W</stp>
        <stp>0</stp>
        <stp>all</stp>
        <stp/>
        <stp/>
        <stp/>
        <stp>T</stp>
        <tr r="I61" s="1"/>
      </tp>
      <tp>
        <v>-6.7672495109866624</v>
        <stp/>
        <stp>StudyData</stp>
        <stp>S.MELI</stp>
        <stp>PCB</stp>
        <stp>BaseType=Index,Index=1</stp>
        <stp>Close</stp>
        <stp>A</stp>
        <stp>0</stp>
        <stp>all</stp>
        <stp/>
        <stp/>
        <stp/>
        <stp>T</stp>
        <tr r="L61" s="1"/>
      </tp>
      <tp t="s">
        <v/>
        <stp/>
        <stp>StudyData</stp>
        <stp>S.MELI</stp>
        <stp>PCB</stp>
        <stp>BaseType=Index,Index=1</stp>
        <stp>Close</stp>
        <stp>M</stp>
        <stp>0</stp>
        <stp>all</stp>
        <stp/>
        <stp/>
        <stp/>
        <stp>T</stp>
        <tr r="J61" s="1"/>
      </tp>
      <tp t="s">
        <v/>
        <stp/>
        <stp>StudyData</stp>
        <stp>S.NXPI</stp>
        <stp>PCB</stp>
        <stp>BaseType=Index,Index=1</stp>
        <stp>Close</stp>
        <stp>M</stp>
        <stp>0</stp>
        <stp>all</stp>
        <stp/>
        <stp/>
        <stp/>
        <stp>T</stp>
        <tr r="J72" s="1"/>
      </tp>
      <tp>
        <v>5.5744955311895303</v>
        <stp/>
        <stp>StudyData</stp>
        <stp>S.NXPI</stp>
        <stp>PCB</stp>
        <stp>BaseType=Index,Index=1</stp>
        <stp>Close</stp>
        <stp>A</stp>
        <stp>0</stp>
        <stp>all</stp>
        <stp/>
        <stp/>
        <stp/>
        <stp>T</stp>
        <tr r="L72" s="1"/>
      </tp>
      <tp t="s">
        <v/>
        <stp/>
        <stp>StudyData</stp>
        <stp>S.NXPI</stp>
        <stp>PCB</stp>
        <stp>BaseType=Index,Index=1</stp>
        <stp>Close</stp>
        <stp>W</stp>
        <stp>0</stp>
        <stp>all</stp>
        <stp/>
        <stp/>
        <stp/>
        <stp>T</stp>
        <tr r="I72" s="1"/>
      </tp>
      <tp>
        <v>-18.457104223748363</v>
        <stp/>
        <stp>StudyData</stp>
        <stp>S.NXPI</stp>
        <stp>PCB</stp>
        <stp>BaseType=Index,Index=1</stp>
        <stp>Close</stp>
        <stp>Q</stp>
        <stp>0</stp>
        <stp>all</stp>
        <stp/>
        <stp/>
        <stp/>
        <stp>T</stp>
        <tr r="K72" s="1"/>
      </tp>
      <tp>
        <v>268.3638095238</v>
        <stp/>
        <stp>StudyData</stp>
        <stp>S.NXPI</stp>
        <stp>MA</stp>
        <stp>InputChoice=Close,MAType=Sim,Period=21</stp>
        <stp>MA</stp>
        <stp>D</stp>
        <stp/>
        <stp>all</stp>
        <stp/>
        <stp/>
        <stp/>
        <stp>T</stp>
        <tr r="P72" s="1"/>
      </tp>
      <tp>
        <v>53.137142857100002</v>
        <stp/>
        <stp>StudyData</stp>
        <stp>S.PYPL</stp>
        <stp>MA</stp>
        <stp>InputChoice=Close,MAType=Sim,Period=21</stp>
        <stp>MA</stp>
        <stp>D</stp>
        <stp/>
        <stp>all</stp>
        <stp/>
        <stp/>
        <stp/>
        <stp>T</stp>
        <tr r="P81" s="1"/>
      </tp>
      <tp>
        <v>323.63095238099999</v>
        <stp/>
        <stp>StudyData</stp>
        <stp>S.AAPL</stp>
        <stp>MA</stp>
        <stp>InputChoice=Close,MAType=Sim,Period=21</stp>
        <stp>MA</stp>
        <stp>D</stp>
        <stp/>
        <stp>all</stp>
        <stp/>
        <stp/>
        <stp/>
        <stp>T</stp>
        <tr r="P2" s="1"/>
      </tp>
      <tp t="s">
        <v/>
        <stp/>
        <stp>StudyData</stp>
        <stp>S.DASH</stp>
        <stp>PCB</stp>
        <stp>BaseType=Index,Index=1</stp>
        <stp>Close</stp>
        <stp>M</stp>
        <stp>0</stp>
        <stp>all</stp>
        <stp/>
        <stp/>
        <stp/>
        <stp>T</stp>
        <tr r="J33" s="1"/>
      </tp>
      <tp>
        <v>-13.387495584599089</v>
        <stp/>
        <stp>StudyData</stp>
        <stp>S.DASH</stp>
        <stp>PCB</stp>
        <stp>BaseType=Index,Index=1</stp>
        <stp>Close</stp>
        <stp>A</stp>
        <stp>0</stp>
        <stp>all</stp>
        <stp/>
        <stp/>
        <stp/>
        <stp>T</stp>
        <tr r="L33" s="1"/>
      </tp>
      <tp t="s">
        <v/>
        <stp/>
        <stp>StudyData</stp>
        <stp>S.DASH</stp>
        <stp>PCB</stp>
        <stp>BaseType=Index,Index=1</stp>
        <stp>Close</stp>
        <stp>W</stp>
        <stp>0</stp>
        <stp>all</stp>
        <stp/>
        <stp/>
        <stp/>
        <stp>T</stp>
        <tr r="I33" s="1"/>
      </tp>
      <tp>
        <v>6.3024982387687611</v>
        <stp/>
        <stp>StudyData</stp>
        <stp>S.DASH</stp>
        <stp>PCB</stp>
        <stp>BaseType=Index,Index=1</stp>
        <stp>Close</stp>
        <stp>Q</stp>
        <stp>0</stp>
        <stp>all</stp>
        <stp/>
        <stp/>
        <stp/>
        <stp>T</stp>
        <tr r="K33" s="1"/>
      </tp>
      <tp>
        <v>1.6419047619</v>
        <stp/>
        <stp>StudyData</stp>
        <stp>ATR(S.XEL,MAType:=Sim,Period:=21)</stp>
        <stp>Bar</stp>
        <stp/>
        <stp>Close</stp>
        <stp>D</stp>
        <stp/>
        <stp/>
        <stp/>
        <stp/>
        <stp/>
        <stp>T</stp>
        <tr r="O104" s="1"/>
      </tp>
      <tp>
        <v>7.2616383714000001</v>
        <stp/>
        <stp>StudyData</stp>
        <stp>S.DASH</stp>
        <stp>StdDev</stp>
        <stp>InputChoice=Close,Period1=21</stp>
        <stp>STDDEV</stp>
        <stp>D</stp>
        <stp/>
        <stp>all</stp>
        <stp/>
        <stp/>
        <stp/>
        <stp>T</stp>
        <tr r="Q33" s="1"/>
      </tp>
      <tp>
        <v>7.7808663222999996</v>
        <stp/>
        <stp>StudyData</stp>
        <stp>S.DDOG</stp>
        <stp>StdDev</stp>
        <stp>InputChoice=Close,Period1=21</stp>
        <stp>STDDEV</stp>
        <stp>D</stp>
        <stp/>
        <stp>all</stp>
        <stp/>
        <stp/>
        <stp/>
        <stp>T</stp>
        <tr r="Q34" s="1"/>
      </tp>
      <tp>
        <v>3.2693181659000001</v>
        <stp/>
        <stp>StudyData</stp>
        <stp>S.DXCM</stp>
        <stp>StdDev</stp>
        <stp>InputChoice=Close,Period1=21</stp>
        <stp>STDDEV</stp>
        <stp>D</stp>
        <stp/>
        <stp>all</stp>
        <stp/>
        <stp/>
        <stp/>
        <stp>T</stp>
        <tr r="Q35" s="1"/>
      </tp>
      <tp t="s">
        <v/>
        <stp/>
        <stp>StudyData</stp>
        <stp>S.TTWO</stp>
        <stp>PCB</stp>
        <stp>BaseType=Index,Index=1</stp>
        <stp>Close</stp>
        <stp>M</stp>
        <stp>0</stp>
        <stp>all</stp>
        <stp/>
        <stp/>
        <stp/>
        <stp>T</stp>
        <tr r="J97" s="1"/>
      </tp>
      <tp>
        <v>-5.1204936921454562</v>
        <stp/>
        <stp>StudyData</stp>
        <stp>S.TTWO</stp>
        <stp>PCB</stp>
        <stp>BaseType=Index,Index=1</stp>
        <stp>Close</stp>
        <stp>A</stp>
        <stp>0</stp>
        <stp>all</stp>
        <stp/>
        <stp/>
        <stp/>
        <stp>T</stp>
        <tr r="L97" s="1"/>
      </tp>
      <tp>
        <v>-2.8242259380750467</v>
        <stp/>
        <stp>StudyData</stp>
        <stp>S.TTWO</stp>
        <stp>PCB</stp>
        <stp>BaseType=Index,Index=1</stp>
        <stp>Close</stp>
        <stp>Q</stp>
        <stp>0</stp>
        <stp>all</stp>
        <stp/>
        <stp/>
        <stp/>
        <stp>T</stp>
        <tr r="K97" s="1"/>
      </tp>
      <tp t="s">
        <v/>
        <stp/>
        <stp>StudyData</stp>
        <stp>S.TTWO</stp>
        <stp>PCB</stp>
        <stp>BaseType=Index,Index=1</stp>
        <stp>Close</stp>
        <stp>W</stp>
        <stp>0</stp>
        <stp>all</stp>
        <stp/>
        <stp/>
        <stp/>
        <stp>T</stp>
        <tr r="I97" s="1"/>
      </tp>
      <tp>
        <v>3.0522832561217816</v>
        <stp/>
        <stp>StudyData</stp>
        <stp>S.AVGO</stp>
        <stp>PCB</stp>
        <stp>BaseType=Index,Index=1</stp>
        <stp>Close</stp>
        <stp>Q</stp>
        <stp>0</stp>
        <stp>all</stp>
        <stp/>
        <stp/>
        <stp/>
        <stp>T</stp>
        <tr r="K18" s="1"/>
      </tp>
      <tp t="s">
        <v/>
        <stp/>
        <stp>StudyData</stp>
        <stp>S.AVGO</stp>
        <stp>PCB</stp>
        <stp>BaseType=Index,Index=1</stp>
        <stp>Close</stp>
        <stp>W</stp>
        <stp>0</stp>
        <stp>all</stp>
        <stp/>
        <stp/>
        <stp/>
        <stp>T</stp>
        <tr r="I18" s="1"/>
      </tp>
      <tp t="s">
        <v/>
        <stp/>
        <stp>StudyData</stp>
        <stp>S.AVGO</stp>
        <stp>PCB</stp>
        <stp>BaseType=Index,Index=1</stp>
        <stp>Close</stp>
        <stp>M</stp>
        <stp>0</stp>
        <stp>all</stp>
        <stp/>
        <stp/>
        <stp/>
        <stp>T</stp>
        <tr r="J18" s="1"/>
      </tp>
      <tp>
        <v>12.476162958682462</v>
        <stp/>
        <stp>StudyData</stp>
        <stp>S.AVGO</stp>
        <stp>PCB</stp>
        <stp>BaseType=Index,Index=1</stp>
        <stp>Close</stp>
        <stp>A</stp>
        <stp>0</stp>
        <stp>all</stp>
        <stp/>
        <stp/>
        <stp/>
        <stp>T</stp>
        <tr r="L18" s="1"/>
      </tp>
      <tp t="s">
        <v/>
        <stp/>
        <stp>StudyData</stp>
        <stp>S.CSCO</stp>
        <stp>PCB</stp>
        <stp>BaseType=Index,Index=1</stp>
        <stp>Close</stp>
        <stp>W</stp>
        <stp>0</stp>
        <stp>all</stp>
        <stp/>
        <stp/>
        <stp/>
        <stp>T</stp>
        <tr r="I30" s="1"/>
      </tp>
      <tp>
        <v>-1.2514898688915364</v>
        <stp/>
        <stp>StudyData</stp>
        <stp>S.CSCO</stp>
        <stp>PCB</stp>
        <stp>BaseType=Index,Index=1</stp>
        <stp>Close</stp>
        <stp>Q</stp>
        <stp>0</stp>
        <stp>all</stp>
        <stp/>
        <stp/>
        <stp/>
        <stp>T</stp>
        <tr r="K30" s="1"/>
      </tp>
      <tp t="s">
        <v/>
        <stp/>
        <stp>StudyData</stp>
        <stp>S.CSCO</stp>
        <stp>PCB</stp>
        <stp>BaseType=Index,Index=1</stp>
        <stp>Close</stp>
        <stp>M</stp>
        <stp>0</stp>
        <stp>all</stp>
        <stp/>
        <stp/>
        <stp/>
        <stp>T</stp>
        <tr r="J30" s="1"/>
      </tp>
      <tp>
        <v>50.577697001168389</v>
        <stp/>
        <stp>StudyData</stp>
        <stp>S.CSCO</stp>
        <stp>PCB</stp>
        <stp>BaseType=Index,Index=1</stp>
        <stp>Close</stp>
        <stp>A</stp>
        <stp>0</stp>
        <stp>all</stp>
        <stp/>
        <stp/>
        <stp/>
        <stp>T</stp>
        <tr r="L30" s="1"/>
      </tp>
      <tp>
        <v>205.56523809519999</v>
        <stp/>
        <stp>StudyData</stp>
        <stp>S.MRVL</stp>
        <stp>MA</stp>
        <stp>InputChoice=Close,MAType=Sim,Period=21</stp>
        <stp>MA</stp>
        <stp>D</stp>
        <stp/>
        <stp>all</stp>
        <stp/>
        <stp/>
        <stp/>
        <stp>T</stp>
        <tr r="P65" s="1"/>
      </tp>
      <tp>
        <v>2.3433274789</v>
        <stp/>
        <stp>StudyData</stp>
        <stp>S.CCEP</stp>
        <stp>StdDev</stp>
        <stp>InputChoice=Close,Period1=21</stp>
        <stp>STDDEV</stp>
        <stp>D</stp>
        <stp/>
        <stp>all</stp>
        <stp/>
        <stp/>
        <stp/>
        <stp>T</stp>
        <tr r="Q22" s="1"/>
      </tp>
      <tp>
        <v>20.754284927600001</v>
        <stp/>
        <stp>StudyData</stp>
        <stp>S.CDNS</stp>
        <stp>StdDev</stp>
        <stp>InputChoice=Close,Period1=21</stp>
        <stp>STDDEV</stp>
        <stp>D</stp>
        <stp/>
        <stp>all</stp>
        <stp/>
        <stp/>
        <stp/>
        <stp>T</stp>
        <tr r="Q23" s="1"/>
      </tp>
      <tp>
        <v>16.5076485399</v>
        <stp/>
        <stp>StudyData</stp>
        <stp>S.COST</stp>
        <stp>StdDev</stp>
        <stp>InputChoice=Close,Period1=21</stp>
        <stp>STDDEV</stp>
        <stp>D</stp>
        <stp/>
        <stp>all</stp>
        <stp/>
        <stp/>
        <stp/>
        <stp>T</stp>
        <tr r="Q26" s="1"/>
      </tp>
      <tp>
        <v>7.6571014865000002</v>
        <stp/>
        <stp>StudyData</stp>
        <stp>S.CRWV</stp>
        <stp>StdDev</stp>
        <stp>InputChoice=Close,Period1=21</stp>
        <stp>STDDEV</stp>
        <stp>D</stp>
        <stp/>
        <stp>all</stp>
        <stp/>
        <stp/>
        <stp/>
        <stp>T</stp>
        <tr r="Q29" s="1"/>
      </tp>
      <tp>
        <v>8.8125240451</v>
        <stp/>
        <stp>StudyData</stp>
        <stp>S.CRWD</stp>
        <stp>StdDev</stp>
        <stp>InputChoice=Close,Period1=21</stp>
        <stp>STDDEV</stp>
        <stp>D</stp>
        <stp/>
        <stp>all</stp>
        <stp/>
        <stp/>
        <stp/>
        <stp>T</stp>
        <tr r="Q28" s="1"/>
      </tp>
      <tp>
        <v>2.8707628542000001</v>
        <stp/>
        <stp>StudyData</stp>
        <stp>S.CSCO</stp>
        <stp>StdDev</stp>
        <stp>InputChoice=Close,Period1=21</stp>
        <stp>STDDEV</stp>
        <stp>D</stp>
        <stp/>
        <stp>all</stp>
        <stp/>
        <stp/>
        <stp/>
        <stp>T</stp>
        <tr r="Q30" s="1"/>
      </tp>
      <tp>
        <v>1.1291782576</v>
        <stp/>
        <stp>StudyData</stp>
        <stp>S.CPRT</stp>
        <stp>StdDev</stp>
        <stp>InputChoice=Close,Period1=21</stp>
        <stp>STDDEV</stp>
        <stp>D</stp>
        <stp/>
        <stp>all</stp>
        <stp/>
        <stp/>
        <stp/>
        <stp>T</stp>
        <tr r="Q27" s="1"/>
      </tp>
      <tp>
        <v>12.572510938300001</v>
        <stp/>
        <stp>StudyData</stp>
        <stp>S.CTAS</stp>
        <stp>StdDev</stp>
        <stp>InputChoice=Close,Period1=21</stp>
        <stp>STDDEV</stp>
        <stp>D</stp>
        <stp/>
        <stp>all</stp>
        <stp/>
        <stp/>
        <stp/>
        <stp>T</stp>
        <tr r="Q32" s="1"/>
      </tp>
      <tp>
        <v>1341.8561904762</v>
        <stp/>
        <stp>StudyData</stp>
        <stp>S.MPWR</stp>
        <stp>MA</stp>
        <stp>InputChoice=Close,MAType=Sim,Period=21</stp>
        <stp>MA</stp>
        <stp>D</stp>
        <stp/>
        <stp>all</stp>
        <stp/>
        <stp/>
        <stp/>
        <stp>T</stp>
        <tr r="P64" s="1"/>
      </tp>
      <tp>
        <v>77.6033333333</v>
        <stp/>
        <stp>StudyData</stp>
        <stp>S.CRWV</stp>
        <stp>MA</stp>
        <stp>InputChoice=Close,MAType=Sim,Period=21</stp>
        <stp>MA</stp>
        <stp>D</stp>
        <stp/>
        <stp>all</stp>
        <stp/>
        <stp/>
        <stp/>
        <stp>T</stp>
        <tr r="P29" s="1"/>
      </tp>
      <tp>
        <v>22.306508002694301</v>
        <stp/>
        <stp>StudyData</stp>
        <stp>S.REGN</stp>
        <stp>PCB</stp>
        <stp>BaseType=Index,Index=1</stp>
        <stp>Close</stp>
        <stp>Q</stp>
        <stp>0</stp>
        <stp>all</stp>
        <stp/>
        <stp/>
        <stp/>
        <stp>T</stp>
        <tr r="K83" s="1"/>
      </tp>
      <tp t="s">
        <v/>
        <stp/>
        <stp>StudyData</stp>
        <stp>S.REGN</stp>
        <stp>PCB</stp>
        <stp>BaseType=Index,Index=1</stp>
        <stp>Close</stp>
        <stp>W</stp>
        <stp>0</stp>
        <stp>all</stp>
        <stp/>
        <stp/>
        <stp/>
        <stp>T</stp>
        <tr r="I83" s="1"/>
      </tp>
      <tp t="s">
        <v/>
        <stp/>
        <stp>StudyData</stp>
        <stp>S.REGN</stp>
        <stp>PCB</stp>
        <stp>BaseType=Index,Index=1</stp>
        <stp>Close</stp>
        <stp>M</stp>
        <stp>0</stp>
        <stp>all</stp>
        <stp/>
        <stp/>
        <stp/>
        <stp>T</stp>
        <tr r="J83" s="1"/>
      </tp>
      <tp>
        <v>-1.1970927746900395</v>
        <stp/>
        <stp>StudyData</stp>
        <stp>S.REGN</stp>
        <stp>PCB</stp>
        <stp>BaseType=Index,Index=1</stp>
        <stp>Close</stp>
        <stp>A</stp>
        <stp>0</stp>
        <stp>all</stp>
        <stp/>
        <stp/>
        <stp/>
        <stp>T</stp>
        <tr r="L83" s="1"/>
      </tp>
      <tp>
        <v>17.658781734685032</v>
        <stp/>
        <stp>StudyData</stp>
        <stp>S.AMZN</stp>
        <stp>PCB</stp>
        <stp>BaseType=Index,Index=1</stp>
        <stp>Close</stp>
        <stp>A</stp>
        <stp>0</stp>
        <stp>all</stp>
        <stp/>
        <stp/>
        <stp/>
        <stp>T</stp>
        <tr r="L14" s="1"/>
      </tp>
      <tp t="s">
        <v/>
        <stp/>
        <stp>StudyData</stp>
        <stp>S.AMZN</stp>
        <stp>PCB</stp>
        <stp>BaseType=Index,Index=1</stp>
        <stp>Close</stp>
        <stp>M</stp>
        <stp>0</stp>
        <stp>all</stp>
        <stp/>
        <stp/>
        <stp/>
        <stp>T</stp>
        <tr r="J14" s="1"/>
      </tp>
      <tp>
        <v>6.3625317574284823</v>
        <stp/>
        <stp>StudyData</stp>
        <stp>S.AMGN</stp>
        <stp>PCB</stp>
        <stp>BaseType=Index,Index=1</stp>
        <stp>Close</stp>
        <stp>Q</stp>
        <stp>0</stp>
        <stp>all</stp>
        <stp/>
        <stp/>
        <stp/>
        <stp>T</stp>
        <tr r="K13" s="1"/>
      </tp>
      <tp t="s">
        <v/>
        <stp/>
        <stp>StudyData</stp>
        <stp>S.AMGN</stp>
        <stp>PCB</stp>
        <stp>BaseType=Index,Index=1</stp>
        <stp>Close</stp>
        <stp>W</stp>
        <stp>0</stp>
        <stp>all</stp>
        <stp/>
        <stp/>
        <stp/>
        <stp>T</stp>
        <tr r="I13" s="1"/>
      </tp>
      <tp t="s">
        <v/>
        <stp/>
        <stp>StudyData</stp>
        <stp>S.AMZN</stp>
        <stp>PCB</stp>
        <stp>BaseType=Index,Index=1</stp>
        <stp>Close</stp>
        <stp>W</stp>
        <stp>0</stp>
        <stp>all</stp>
        <stp/>
        <stp/>
        <stp/>
        <stp>T</stp>
        <tr r="I14" s="1"/>
      </tp>
      <tp>
        <v>13.946463035998985</v>
        <stp/>
        <stp>StudyData</stp>
        <stp>S.AMZN</stp>
        <stp>PCB</stp>
        <stp>BaseType=Index,Index=1</stp>
        <stp>Close</stp>
        <stp>Q</stp>
        <stp>0</stp>
        <stp>all</stp>
        <stp/>
        <stp/>
        <stp/>
        <stp>T</stp>
        <tr r="K14" s="1"/>
      </tp>
      <tp t="s">
        <v/>
        <stp/>
        <stp>StudyData</stp>
        <stp>S.AMGN</stp>
        <stp>PCB</stp>
        <stp>BaseType=Index,Index=1</stp>
        <stp>Close</stp>
        <stp>M</stp>
        <stp>0</stp>
        <stp>all</stp>
        <stp/>
        <stp/>
        <stp/>
        <stp>T</stp>
        <tr r="J13" s="1"/>
      </tp>
      <tp>
        <v>17.674375973847429</v>
        <stp/>
        <stp>StudyData</stp>
        <stp>S.AMGN</stp>
        <stp>PCB</stp>
        <stp>BaseType=Index,Index=1</stp>
        <stp>Close</stp>
        <stp>A</stp>
        <stp>0</stp>
        <stp>all</stp>
        <stp/>
        <stp/>
        <stp/>
        <stp>T</stp>
        <tr r="L13" s="1"/>
      </tp>
      <tp>
        <v>-5.8596885535398977</v>
        <stp/>
        <stp>StudyData</stp>
        <stp>S.AXON</stp>
        <stp>PCB</stp>
        <stp>BaseType=Index,Index=1</stp>
        <stp>Close</stp>
        <stp>Q</stp>
        <stp>0</stp>
        <stp>all</stp>
        <stp/>
        <stp/>
        <stp/>
        <stp>T</stp>
        <tr r="K19" s="1"/>
      </tp>
      <tp t="s">
        <v/>
        <stp/>
        <stp>StudyData</stp>
        <stp>S.AXON</stp>
        <stp>PCB</stp>
        <stp>BaseType=Index,Index=1</stp>
        <stp>Close</stp>
        <stp>W</stp>
        <stp>0</stp>
        <stp>all</stp>
        <stp/>
        <stp/>
        <stp/>
        <stp>T</stp>
        <tr r="I19" s="1"/>
      </tp>
      <tp>
        <v>-7.0730547778775676</v>
        <stp/>
        <stp>StudyData</stp>
        <stp>S.AXON</stp>
        <stp>PCB</stp>
        <stp>BaseType=Index,Index=1</stp>
        <stp>Close</stp>
        <stp>A</stp>
        <stp>0</stp>
        <stp>all</stp>
        <stp/>
        <stp/>
        <stp/>
        <stp>T</stp>
        <tr r="L19" s="1"/>
      </tp>
      <tp t="s">
        <v/>
        <stp/>
        <stp>StudyData</stp>
        <stp>S.AXON</stp>
        <stp>PCB</stp>
        <stp>BaseType=Index,Index=1</stp>
        <stp>Close</stp>
        <stp>M</stp>
        <stp>0</stp>
        <stp>all</stp>
        <stp/>
        <stp/>
        <stp/>
        <stp>T</stp>
        <tr r="J19" s="1"/>
      </tp>
      <tp>
        <v>192.18761904760001</v>
        <stp/>
        <stp>StudyData</stp>
        <stp>S.CRWD</stp>
        <stp>MA</stp>
        <stp>InputChoice=Close,MAType=Sim,Period=21</stp>
        <stp>MA</stp>
        <stp>D</stp>
        <stp/>
        <stp>all</stp>
        <stp/>
        <stp/>
        <stp/>
        <stp>T</stp>
        <tr r="P28" s="1"/>
      </tp>
      <tp>
        <v>242.84380952379999</v>
        <stp/>
        <stp>StudyData</stp>
        <stp>S.TTWO</stp>
        <stp>MA</stp>
        <stp>InputChoice=Close,MAType=Sim,Period=21</stp>
        <stp>MA</stp>
        <stp>D</stp>
        <stp/>
        <stp>all</stp>
        <stp/>
        <stp/>
        <stp/>
        <stp>T</stp>
        <tr r="P97" s="1"/>
      </tp>
      <tp>
        <v>8.1147993075000002</v>
        <stp/>
        <stp>StudyData</stp>
        <stp>S.BKNG</stp>
        <stp>StdDev</stp>
        <stp>InputChoice=Close,Period1=21</stp>
        <stp>STDDEV</stp>
        <stp>D</stp>
        <stp/>
        <stp>all</stp>
        <stp/>
        <stp/>
        <stp/>
        <stp>T</stp>
        <tr r="Q20" s="1"/>
      </tp>
      <tp>
        <v>128.7671428571</v>
        <stp/>
        <stp>StudyData</stp>
        <stp>S.PLTR</stp>
        <stp>MA</stp>
        <stp>InputChoice=Close,MAType=Sim,Period=21</stp>
        <stp>MA</stp>
        <stp>D</stp>
        <stp/>
        <stp>all</stp>
        <stp/>
        <stp/>
        <stp/>
        <stp>T</stp>
        <tr r="P80" s="1"/>
      </tp>
      <tp>
        <v>95.908571428599998</v>
        <stp/>
        <stp>StudyData</stp>
        <stp>S.MSTR</stp>
        <stp>MA</stp>
        <stp>InputChoice=Close,MAType=Sim,Period=21</stp>
        <stp>MA</stp>
        <stp>D</stp>
        <stp/>
        <stp>all</stp>
        <stp/>
        <stp/>
        <stp/>
        <stp>T</stp>
        <tr r="P67" s="1"/>
      </tp>
      <tp>
        <v>-20.120136371015736</v>
        <stp/>
        <stp>StudyData</stp>
        <stp>S.QCOM</stp>
        <stp>PCB</stp>
        <stp>BaseType=Index,Index=1</stp>
        <stp>Close</stp>
        <stp>Q</stp>
        <stp>0</stp>
        <stp>all</stp>
        <stp/>
        <stp/>
        <stp/>
        <stp>T</stp>
        <tr r="K82" s="1"/>
      </tp>
      <tp t="s">
        <v/>
        <stp/>
        <stp>StudyData</stp>
        <stp>S.QCOM</stp>
        <stp>PCB</stp>
        <stp>BaseType=Index,Index=1</stp>
        <stp>Close</stp>
        <stp>W</stp>
        <stp>0</stp>
        <stp>all</stp>
        <stp/>
        <stp/>
        <stp/>
        <stp>T</stp>
        <tr r="I82" s="1"/>
      </tp>
      <tp>
        <v>-13.703595439929844</v>
        <stp/>
        <stp>StudyData</stp>
        <stp>S.QCOM</stp>
        <stp>PCB</stp>
        <stp>BaseType=Index,Index=1</stp>
        <stp>Close</stp>
        <stp>A</stp>
        <stp>0</stp>
        <stp>all</stp>
        <stp/>
        <stp/>
        <stp/>
        <stp>T</stp>
        <tr r="L82" s="1"/>
      </tp>
      <tp t="s">
        <v/>
        <stp/>
        <stp>StudyData</stp>
        <stp>S.QCOM</stp>
        <stp>PCB</stp>
        <stp>BaseType=Index,Index=1</stp>
        <stp>Close</stp>
        <stp>M</stp>
        <stp>0</stp>
        <stp>all</stp>
        <stp/>
        <stp/>
        <stp/>
        <stp>T</stp>
        <tr r="J82" s="1"/>
      </tp>
      <tp>
        <v>293.1076190476</v>
        <stp/>
        <stp>StudyData</stp>
        <stp>S.INTU</stp>
        <stp>MA</stp>
        <stp>InputChoice=Close,MAType=Sim,Period=21</stp>
        <stp>MA</stp>
        <stp>D</stp>
        <stp/>
        <stp>all</stp>
        <stp/>
        <stp/>
        <stp/>
        <stp>T</stp>
        <tr r="P50" s="1"/>
      </tp>
      <tp>
        <v>486.26761904760002</v>
        <stp/>
        <stp>StudyData</stp>
        <stp>S.VRTX</stp>
        <stp>MA</stp>
        <stp>InputChoice=Close,MAType=Sim,Period=21</stp>
        <stp>MA</stp>
        <stp>D</stp>
        <stp/>
        <stp>all</stp>
        <stp/>
        <stp/>
        <stp/>
        <stp>T</stp>
        <tr r="P99" s="1"/>
      </tp>
      <tp t="s">
        <v/>
        <stp/>
        <stp>StudyData</stp>
        <stp>S.DXCM</stp>
        <stp>PCB</stp>
        <stp>BaseType=Index,Index=1</stp>
        <stp>Close</stp>
        <stp>W</stp>
        <stp>0</stp>
        <stp>all</stp>
        <stp/>
        <stp/>
        <stp/>
        <stp>T</stp>
        <tr r="I35" s="1"/>
      </tp>
      <tp>
        <v>23.904974016332606</v>
        <stp/>
        <stp>StudyData</stp>
        <stp>S.DXCM</stp>
        <stp>PCB</stp>
        <stp>BaseType=Index,Index=1</stp>
        <stp>Close</stp>
        <stp>Q</stp>
        <stp>0</stp>
        <stp>all</stp>
        <stp/>
        <stp/>
        <stp/>
        <stp>T</stp>
        <tr r="K35" s="1"/>
      </tp>
      <tp t="s">
        <v/>
        <stp/>
        <stp>StudyData</stp>
        <stp>S.DXCM</stp>
        <stp>PCB</stp>
        <stp>BaseType=Index,Index=1</stp>
        <stp>Close</stp>
        <stp>M</stp>
        <stp>0</stp>
        <stp>all</stp>
        <stp/>
        <stp/>
        <stp/>
        <stp>T</stp>
        <tr r="J35" s="1"/>
      </tp>
      <tp>
        <v>25.734518607804727</v>
        <stp/>
        <stp>StudyData</stp>
        <stp>S.DXCM</stp>
        <stp>PCB</stp>
        <stp>BaseType=Index,Index=1</stp>
        <stp>Close</stp>
        <stp>A</stp>
        <stp>0</stp>
        <stp>all</stp>
        <stp/>
        <stp/>
        <stp/>
        <stp>T</stp>
        <tr r="L35" s="1"/>
      </tp>
      <tp>
        <v>100.0076190476</v>
        <stp/>
        <stp>StudyData</stp>
        <stp>S.INTC</stp>
        <stp>MA</stp>
        <stp>InputChoice=Close,MAType=Sim,Period=21</stp>
        <stp>MA</stp>
        <stp>D</stp>
        <stp/>
        <stp>all</stp>
        <stp/>
        <stp/>
        <stp/>
        <stp>T</stp>
        <tr r="P49" s="1"/>
      </tp>
      <tp>
        <v>617.75095238100005</v>
        <stp/>
        <stp>StudyData</stp>
        <stp>S.META</stp>
        <stp>MA</stp>
        <stp>InputChoice=Close,MAType=Sim,Period=21</stp>
        <stp>MA</stp>
        <stp>D</stp>
        <stp/>
        <stp>all</stp>
        <stp/>
        <stp/>
        <stp/>
        <stp>T</stp>
        <tr r="P62" s="1"/>
      </tp>
      <tp>
        <v>743.61142857139998</v>
        <stp/>
        <stp>StudyData</stp>
        <stp>S.LITE</stp>
        <stp>MA</stp>
        <stp>InputChoice=Close,MAType=Sim,Period=21</stp>
        <stp>MA</stp>
        <stp>D</stp>
        <stp/>
        <stp>all</stp>
        <stp/>
        <stp/>
        <stp/>
        <stp>T</stp>
        <tr r="P56" s="1"/>
      </tp>
      <tp>
        <v>4.0924333696000001</v>
        <stp/>
        <stp>StudyData</stp>
        <stp>S.ABNB</stp>
        <stp>StdDev</stp>
        <stp>InputChoice=Close,Period1=21</stp>
        <stp>STDDEV</stp>
        <stp>D</stp>
        <stp/>
        <stp>all</stp>
        <stp/>
        <stp/>
        <stp/>
        <stp>T</stp>
        <tr r="Q3" s="1"/>
      </tp>
      <tp>
        <v>10.130882490899999</v>
        <stp/>
        <stp>StudyData</stp>
        <stp>S.AAPL</stp>
        <stp>StdDev</stp>
        <stp>InputChoice=Close,Period1=21</stp>
        <stp>STDDEV</stp>
        <stp>D</stp>
        <stp/>
        <stp>all</stp>
        <stp/>
        <stp/>
        <stp/>
        <stp>T</stp>
        <tr r="Q2" s="1"/>
      </tp>
      <tp>
        <v>13.290158652400001</v>
        <stp/>
        <stp>StudyData</stp>
        <stp>S.ADBE</stp>
        <stp>StdDev</stp>
        <stp>InputChoice=Close,Period1=21</stp>
        <stp>STDDEV</stp>
        <stp>D</stp>
        <stp/>
        <stp>all</stp>
        <stp/>
        <stp/>
        <stp/>
        <stp>T</stp>
        <tr r="Q4" s="1"/>
      </tp>
      <tp>
        <v>12.3416675463</v>
        <stp/>
        <stp>StudyData</stp>
        <stp>S.ADSK</stp>
        <stp>StdDev</stp>
        <stp>InputChoice=Close,Period1=21</stp>
        <stp>STDDEV</stp>
        <stp>D</stp>
        <stp/>
        <stp>all</stp>
        <stp/>
        <stp/>
        <stp/>
        <stp>T</stp>
        <tr r="Q7" s="1"/>
      </tp>
      <tp>
        <v>49.701887662200001</v>
        <stp/>
        <stp>StudyData</stp>
        <stp>S.ALAB</stp>
        <stp>StdDev</stp>
        <stp>InputChoice=Close,Period1=21</stp>
        <stp>STDDEV</stp>
        <stp>D</stp>
        <stp/>
        <stp>all</stp>
        <stp/>
        <stp/>
        <stp/>
        <stp>T</stp>
        <tr r="Q9" s="1"/>
      </tp>
      <tp>
        <v>33.272504947599998</v>
        <stp/>
        <stp>StudyData</stp>
        <stp>S.ALNY</stp>
        <stp>StdDev</stp>
        <stp>InputChoice=Close,Period1=21</stp>
        <stp>STDDEV</stp>
        <stp>D</stp>
        <stp/>
        <stp>all</stp>
        <stp/>
        <stp/>
        <stp/>
        <stp>T</stp>
        <tr r="Q10" s="1"/>
      </tp>
      <tp>
        <v>10.4184772413</v>
        <stp/>
        <stp>StudyData</stp>
        <stp>S.AMGN</stp>
        <stp>StdDev</stp>
        <stp>InputChoice=Close,Period1=21</stp>
        <stp>STDDEV</stp>
        <stp>D</stp>
        <stp/>
        <stp>all</stp>
        <stp/>
        <stp/>
        <stp/>
        <stp>T</stp>
        <tr r="Q13" s="1"/>
      </tp>
      <tp>
        <v>41.7240559715</v>
        <stp/>
        <stp>StudyData</stp>
        <stp>S.AMAT</stp>
        <stp>StdDev</stp>
        <stp>InputChoice=Close,Period1=21</stp>
        <stp>STDDEV</stp>
        <stp>D</stp>
        <stp/>
        <stp>all</stp>
        <stp/>
        <stp/>
        <stp/>
        <stp>T</stp>
        <tr r="Q11" s="1"/>
      </tp>
      <tp>
        <v>11.334973530799999</v>
        <stp/>
        <stp>StudyData</stp>
        <stp>S.AMZN</stp>
        <stp>StdDev</stp>
        <stp>InputChoice=Close,Period1=21</stp>
        <stp>STDDEV</stp>
        <stp>D</stp>
        <stp/>
        <stp>all</stp>
        <stp/>
        <stp/>
        <stp/>
        <stp>T</stp>
        <tr r="Q14" s="1"/>
      </tp>
      <tp>
        <v>80.396266793199999</v>
        <stp/>
        <stp>StudyData</stp>
        <stp>S.ASML</stp>
        <stp>StdDev</stp>
        <stp>InputChoice=Close,Period1=21</stp>
        <stp>STDDEV</stp>
        <stp>D</stp>
        <stp/>
        <stp>all</stp>
        <stp/>
        <stp/>
        <stp/>
        <stp>T</stp>
        <tr r="Q17" s="1"/>
      </tp>
      <tp>
        <v>9.1879706428999999</v>
        <stp/>
        <stp>StudyData</stp>
        <stp>S.AVGO</stp>
        <stp>StdDev</stp>
        <stp>InputChoice=Close,Period1=21</stp>
        <stp>STDDEV</stp>
        <stp>D</stp>
        <stp/>
        <stp>all</stp>
        <stp/>
        <stp/>
        <stp/>
        <stp>T</stp>
        <tr r="Q18" s="1"/>
      </tp>
      <tp>
        <v>38.784193796399997</v>
        <stp/>
        <stp>StudyData</stp>
        <stp>S.AXON</stp>
        <stp>StdDev</stp>
        <stp>InputChoice=Close,Period1=21</stp>
        <stp>STDDEV</stp>
        <stp>D</stp>
        <stp/>
        <stp>all</stp>
        <stp/>
        <stp/>
        <stp/>
        <stp>T</stp>
        <tr r="Q19" s="1"/>
      </tp>
      <tp>
        <v>183.4252380952</v>
        <stp/>
        <stp>StudyData</stp>
        <stp>S.TMUS</stp>
        <stp>MA</stp>
        <stp>InputChoice=Close,MAType=Sim,Period=21</stp>
        <stp>MA</stp>
        <stp>D</stp>
        <stp/>
        <stp>all</stp>
        <stp/>
        <stp/>
        <stp/>
        <stp>T</stp>
        <tr r="P94" s="1"/>
      </tp>
      <tp t="s">
        <v/>
        <stp/>
        <stp>StudyData</stp>
        <stp>S.PYPL</stp>
        <stp>PCB</stp>
        <stp>BaseType=Index,Index=1</stp>
        <stp>Close</stp>
        <stp>M</stp>
        <stp>0</stp>
        <stp>all</stp>
        <stp/>
        <stp/>
        <stp/>
        <stp>T</stp>
        <tr r="J81" s="1"/>
      </tp>
      <tp>
        <v>-2.0041109969167552</v>
        <stp/>
        <stp>StudyData</stp>
        <stp>S.PYPL</stp>
        <stp>PCB</stp>
        <stp>BaseType=Index,Index=1</stp>
        <stp>Close</stp>
        <stp>A</stp>
        <stp>0</stp>
        <stp>all</stp>
        <stp/>
        <stp/>
        <stp/>
        <stp>T</stp>
        <tr r="L81" s="1"/>
      </tp>
      <tp t="s">
        <v/>
        <stp/>
        <stp>StudyData</stp>
        <stp>S.PYPL</stp>
        <stp>PCB</stp>
        <stp>BaseType=Index,Index=1</stp>
        <stp>Close</stp>
        <stp>W</stp>
        <stp>0</stp>
        <stp>all</stp>
        <stp/>
        <stp/>
        <stp/>
        <stp>T</stp>
        <tr r="I81" s="1"/>
      </tp>
      <tp>
        <v>32.491894395553494</v>
        <stp/>
        <stp>StudyData</stp>
        <stp>S.PYPL</stp>
        <stp>PCB</stp>
        <stp>BaseType=Index,Index=1</stp>
        <stp>Close</stp>
        <stp>Q</stp>
        <stp>0</stp>
        <stp>all</stp>
        <stp/>
        <stp/>
        <stp/>
        <stp>T</stp>
        <tr r="K81" s="1"/>
      </tp>
      <tp>
        <v>104.83</v>
        <stp/>
        <stp>StudyData</stp>
        <stp>S.SBUX</stp>
        <stp>MA</stp>
        <stp>InputChoice=Close,MAType=Sim,Period=21</stp>
        <stp>MA</stp>
        <stp>D</stp>
        <stp/>
        <stp>all</stp>
        <stp/>
        <stp/>
        <stp/>
        <stp>T</stp>
        <tr r="P87" s="1"/>
      </tp>
      <tp t="s">
        <v/>
        <stp/>
        <stp>StudyData</stp>
        <stp>S.AAPL</stp>
        <stp>PCB</stp>
        <stp>BaseType=Index,Index=1</stp>
        <stp>Close</stp>
        <stp>M</stp>
        <stp>0</stp>
        <stp>all</stp>
        <stp/>
        <stp/>
        <stp/>
        <stp>T</stp>
        <tr r="J2" s="1"/>
      </tp>
      <tp>
        <v>13.628338115206359</v>
        <stp/>
        <stp>StudyData</stp>
        <stp>S.AAPL</stp>
        <stp>PCB</stp>
        <stp>BaseType=Index,Index=1</stp>
        <stp>Close</stp>
        <stp>A</stp>
        <stp>0</stp>
        <stp>all</stp>
        <stp/>
        <stp/>
        <stp/>
        <stp>T</stp>
        <tr r="L2" s="1"/>
      </tp>
      <tp t="s">
        <v/>
        <stp/>
        <stp>StudyData</stp>
        <stp>S.AAPL</stp>
        <stp>PCB</stp>
        <stp>BaseType=Index,Index=1</stp>
        <stp>Close</stp>
        <stp>W</stp>
        <stp>0</stp>
        <stp>all</stp>
        <stp/>
        <stp/>
        <stp/>
        <stp>T</stp>
        <tr r="I2" s="1"/>
      </tp>
      <tp>
        <v>6.7562897428808446</v>
        <stp/>
        <stp>StudyData</stp>
        <stp>S.AAPL</stp>
        <stp>PCB</stp>
        <stp>BaseType=Index,Index=1</stp>
        <stp>Close</stp>
        <stp>Q</stp>
        <stp>0</stp>
        <stp>all</stp>
        <stp/>
        <stp/>
        <stp/>
        <stp>T</stp>
        <tr r="K2" s="1"/>
      </tp>
      <tp>
        <v>-18.117661251407434</v>
        <stp/>
        <stp>StudyData</stp>
        <stp>S.ASML</stp>
        <stp>PCB</stp>
        <stp>BaseType=Index,Index=1</stp>
        <stp>Close</stp>
        <stp>Q</stp>
        <stp>0</stp>
        <stp>all</stp>
        <stp/>
        <stp/>
        <stp/>
        <stp>T</stp>
        <tr r="K17" s="1"/>
      </tp>
      <tp t="s">
        <v/>
        <stp/>
        <stp>StudyData</stp>
        <stp>S.ASML</stp>
        <stp>PCB</stp>
        <stp>BaseType=Index,Index=1</stp>
        <stp>Close</stp>
        <stp>W</stp>
        <stp>0</stp>
        <stp>all</stp>
        <stp/>
        <stp/>
        <stp/>
        <stp>T</stp>
        <tr r="I17" s="1"/>
      </tp>
      <tp>
        <v>52.262912904492154</v>
        <stp/>
        <stp>StudyData</stp>
        <stp>S.ASML</stp>
        <stp>PCB</stp>
        <stp>BaseType=Index,Index=1</stp>
        <stp>Close</stp>
        <stp>A</stp>
        <stp>0</stp>
        <stp>all</stp>
        <stp/>
        <stp/>
        <stp/>
        <stp>T</stp>
        <tr r="L17" s="1"/>
      </tp>
      <tp t="s">
        <v/>
        <stp/>
        <stp>StudyData</stp>
        <stp>S.ASML</stp>
        <stp>PCB</stp>
        <stp>BaseType=Index,Index=1</stp>
        <stp>Close</stp>
        <stp>M</stp>
        <stp>0</stp>
        <stp>all</stp>
        <stp/>
        <stp/>
        <stp/>
        <stp>T</stp>
        <tr r="J17" s="1"/>
      </tp>
      <tp t="s">
        <v/>
        <stp/>
        <stp>StudyData</stp>
        <stp>S.MRVL</stp>
        <stp>PCB</stp>
        <stp>BaseType=Index,Index=1</stp>
        <stp>Close</stp>
        <stp>M</stp>
        <stp>0</stp>
        <stp>all</stp>
        <stp/>
        <stp/>
        <stp/>
        <stp>T</stp>
        <tr r="J65" s="1"/>
      </tp>
      <tp>
        <v>120.71075547187573</v>
        <stp/>
        <stp>StudyData</stp>
        <stp>S.MRVL</stp>
        <stp>PCB</stp>
        <stp>BaseType=Index,Index=1</stp>
        <stp>Close</stp>
        <stp>A</stp>
        <stp>0</stp>
        <stp>all</stp>
        <stp/>
        <stp/>
        <stp/>
        <stp>T</stp>
        <tr r="L65" s="1"/>
      </tp>
      <tp>
        <v>-37.037161368290299</v>
        <stp/>
        <stp>StudyData</stp>
        <stp>S.MRVL</stp>
        <stp>PCB</stp>
        <stp>BaseType=Index,Index=1</stp>
        <stp>Close</stp>
        <stp>Q</stp>
        <stp>0</stp>
        <stp>all</stp>
        <stp/>
        <stp/>
        <stp/>
        <stp>T</stp>
        <tr r="K65" s="1"/>
      </tp>
      <tp t="s">
        <v/>
        <stp/>
        <stp>StudyData</stp>
        <stp>S.MRVL</stp>
        <stp>PCB</stp>
        <stp>BaseType=Index,Index=1</stp>
        <stp>Close</stp>
        <stp>W</stp>
        <stp>0</stp>
        <stp>all</stp>
        <stp/>
        <stp/>
        <stp/>
        <stp>T</stp>
        <tr r="I65" s="1"/>
      </tp>
      <tp>
        <v>-2.0590951061865095</v>
        <stp/>
        <stp>StudyData</stp>
        <stp>S.ODFL</stp>
        <stp>PCB</stp>
        <stp>BaseType=Index,Index=1</stp>
        <stp>Close</stp>
        <stp>Q</stp>
        <stp>0</stp>
        <stp>all</stp>
        <stp/>
        <stp/>
        <stp/>
        <stp>T</stp>
        <tr r="K73" s="1"/>
      </tp>
      <tp t="s">
        <v/>
        <stp/>
        <stp>StudyData</stp>
        <stp>S.ODFL</stp>
        <stp>PCB</stp>
        <stp>BaseType=Index,Index=1</stp>
        <stp>Close</stp>
        <stp>W</stp>
        <stp>0</stp>
        <stp>all</stp>
        <stp/>
        <stp/>
        <stp/>
        <stp>T</stp>
        <tr r="I73" s="1"/>
      </tp>
      <tp t="s">
        <v/>
        <stp/>
        <stp>StudyData</stp>
        <stp>S.ODFL</stp>
        <stp>PCB</stp>
        <stp>BaseType=Index,Index=1</stp>
        <stp>Close</stp>
        <stp>M</stp>
        <stp>0</stp>
        <stp>all</stp>
        <stp/>
        <stp/>
        <stp/>
        <stp>T</stp>
        <tr r="J73" s="1"/>
      </tp>
      <tp>
        <v>35.29336734693878</v>
        <stp/>
        <stp>StudyData</stp>
        <stp>S.ODFL</stp>
        <stp>PCB</stp>
        <stp>BaseType=Index,Index=1</stp>
        <stp>Close</stp>
        <stp>A</stp>
        <stp>0</stp>
        <stp>all</stp>
        <stp/>
        <stp/>
        <stp/>
        <stp>T</stp>
        <tr r="L73" s="1"/>
      </tp>
      <tp t="s">
        <v/>
        <stp/>
        <stp>StudyData</stp>
        <stp>S.GEHC</stp>
        <stp>PCB</stp>
        <stp>BaseType=Index,Index=1</stp>
        <stp>Close</stp>
        <stp>W</stp>
        <stp>0</stp>
        <stp>all</stp>
        <stp/>
        <stp/>
        <stp/>
        <stp>T</stp>
        <tr r="I42" s="1"/>
      </tp>
      <tp>
        <v>6.2646461490391978</v>
        <stp/>
        <stp>StudyData</stp>
        <stp>S.GEHC</stp>
        <stp>PCB</stp>
        <stp>BaseType=Index,Index=1</stp>
        <stp>Close</stp>
        <stp>Q</stp>
        <stp>0</stp>
        <stp>all</stp>
        <stp/>
        <stp/>
        <stp/>
        <stp>T</stp>
        <tr r="K42" s="1"/>
      </tp>
      <tp>
        <v>-17.069007559131919</v>
        <stp/>
        <stp>StudyData</stp>
        <stp>S.GEHC</stp>
        <stp>PCB</stp>
        <stp>BaseType=Index,Index=1</stp>
        <stp>Close</stp>
        <stp>A</stp>
        <stp>0</stp>
        <stp>all</stp>
        <stp/>
        <stp/>
        <stp/>
        <stp>T</stp>
        <tr r="L42" s="1"/>
      </tp>
      <tp t="s">
        <v/>
        <stp/>
        <stp>StudyData</stp>
        <stp>S.GEHC</stp>
        <stp>PCB</stp>
        <stp>BaseType=Index,Index=1</stp>
        <stp>Close</stp>
        <stp>M</stp>
        <stp>0</stp>
        <stp>all</stp>
        <stp/>
        <stp/>
        <stp/>
        <stp>T</stp>
        <tr r="J42" s="1"/>
      </tp>
      <tp t="s">
        <v/>
        <stp/>
        <stp>StudyData</stp>
        <stp>S.INTC</stp>
        <stp>PCB</stp>
        <stp>BaseType=Index,Index=1</stp>
        <stp>Close</stp>
        <stp>M</stp>
        <stp>0</stp>
        <stp>all</stp>
        <stp/>
        <stp/>
        <stp/>
        <stp>T</stp>
        <tr r="J49" s="1"/>
      </tp>
      <tp>
        <v>144.44444444444446</v>
        <stp/>
        <stp>StudyData</stp>
        <stp>S.INTC</stp>
        <stp>PCB</stp>
        <stp>BaseType=Index,Index=1</stp>
        <stp>Close</stp>
        <stp>A</stp>
        <stp>0</stp>
        <stp>all</stp>
        <stp/>
        <stp/>
        <stp/>
        <stp>T</stp>
        <tr r="L49" s="1"/>
      </tp>
      <tp>
        <v>-35.400701854902238</v>
        <stp/>
        <stp>StudyData</stp>
        <stp>S.INTC</stp>
        <stp>PCB</stp>
        <stp>BaseType=Index,Index=1</stp>
        <stp>Close</stp>
        <stp>Q</stp>
        <stp>0</stp>
        <stp>all</stp>
        <stp/>
        <stp/>
        <stp/>
        <stp>T</stp>
        <tr r="K49" s="1"/>
      </tp>
      <tp t="s">
        <v/>
        <stp/>
        <stp>StudyData</stp>
        <stp>S.INTC</stp>
        <stp>PCB</stp>
        <stp>BaseType=Index,Index=1</stp>
        <stp>Close</stp>
        <stp>W</stp>
        <stp>0</stp>
        <stp>all</stp>
        <stp/>
        <stp/>
        <stp/>
        <stp>T</stp>
        <tr r="I49" s="1"/>
      </tp>
      <tp>
        <v>245.17809523810001</v>
        <stp/>
        <stp>StudyData</stp>
        <stp>S.AMZN</stp>
        <stp>MA</stp>
        <stp>InputChoice=Close,MAType=Sim,Period=21</stp>
        <stp>MA</stp>
        <stp>D</stp>
        <stp/>
        <stp>all</stp>
        <stp/>
        <stp/>
        <stp/>
        <stp>T</stp>
        <tr r="P14" s="1"/>
      </tp>
      <tp t="s">
        <v/>
        <stp/>
        <stp>StudyData</stp>
        <stp>S.KLAC</stp>
        <stp>PCB</stp>
        <stp>BaseType=Index,Index=1</stp>
        <stp>Close</stp>
        <stp>W</stp>
        <stp>0</stp>
        <stp>all</stp>
        <stp/>
        <stp/>
        <stp/>
        <stp>T</stp>
        <tr r="I54" s="1"/>
      </tp>
      <tp>
        <v>-39.40538928109774</v>
        <stp/>
        <stp>StudyData</stp>
        <stp>S.KLAC</stp>
        <stp>PCB</stp>
        <stp>BaseType=Index,Index=1</stp>
        <stp>Close</stp>
        <stp>Q</stp>
        <stp>0</stp>
        <stp>all</stp>
        <stp/>
        <stp/>
        <stp/>
        <stp>T</stp>
        <tr r="K54" s="1"/>
      </tp>
      <tp t="s">
        <v/>
        <stp/>
        <stp>StudyData</stp>
        <stp>S.KLAC</stp>
        <stp>PCB</stp>
        <stp>BaseType=Index,Index=1</stp>
        <stp>Close</stp>
        <stp>M</stp>
        <stp>0</stp>
        <stp>all</stp>
        <stp/>
        <stp/>
        <stp/>
        <stp>T</stp>
        <tr r="J54" s="1"/>
      </tp>
      <tp>
        <v>50.469135802469133</v>
        <stp/>
        <stp>StudyData</stp>
        <stp>S.KLAC</stp>
        <stp>PCB</stp>
        <stp>BaseType=Index,Index=1</stp>
        <stp>Close</stp>
        <stp>A</stp>
        <stp>0</stp>
        <stp>all</stp>
        <stp/>
        <stp/>
        <stp/>
        <stp>T</stp>
        <tr r="L54" s="1"/>
      </tp>
      <tp>
        <v>74.938095238100004</v>
        <stp/>
        <stp>StudyData</stp>
        <stp>ATR(S.STX,MAType:=Sim,Period:=21)</stp>
        <stp>Bar</stp>
        <stp/>
        <stp>Close</stp>
        <stp>D</stp>
        <stp/>
        <stp/>
        <stp/>
        <stp/>
        <stp/>
        <stp>T</stp>
        <tr r="O92" s="1"/>
      </tp>
      <tp>
        <v>7.8893679711000004</v>
        <stp/>
        <stp>StudyData</stp>
        <stp>S.ODFL</stp>
        <stp>StdDev</stp>
        <stp>InputChoice=Close,Period1=21</stp>
        <stp>STDDEV</stp>
        <stp>D</stp>
        <stp/>
        <stp>all</stp>
        <stp/>
        <stp/>
        <stp/>
        <stp>T</stp>
        <tr r="Q73" s="1"/>
      </tp>
      <tp>
        <v>2.1825430880000001</v>
        <stp/>
        <stp>StudyData</stp>
        <stp>S.ORLY</stp>
        <stp>StdDev</stp>
        <stp>InputChoice=Close,Period1=21</stp>
        <stp>STDDEV</stp>
        <stp>D</stp>
        <stp/>
        <stp>all</stp>
        <stp/>
        <stp/>
        <stp/>
        <stp>T</stp>
        <tr r="Q74" s="1"/>
      </tp>
      <tp>
        <v>-36.104279390063944</v>
        <stp/>
        <stp>StudyData</stp>
        <stp>S.RKLB</stp>
        <stp>PCB</stp>
        <stp>BaseType=Index,Index=1</stp>
        <stp>Close</stp>
        <stp>Q</stp>
        <stp>0</stp>
        <stp>all</stp>
        <stp/>
        <stp/>
        <stp/>
        <stp>T</stp>
        <tr r="K84" s="1"/>
      </tp>
      <tp t="s">
        <v/>
        <stp/>
        <stp>StudyData</stp>
        <stp>S.RKLB</stp>
        <stp>PCB</stp>
        <stp>BaseType=Index,Index=1</stp>
        <stp>Close</stp>
        <stp>W</stp>
        <stp>0</stp>
        <stp>all</stp>
        <stp/>
        <stp/>
        <stp/>
        <stp>T</stp>
        <tr r="I84" s="1"/>
      </tp>
      <tp>
        <v>-6.8950688073394515</v>
        <stp/>
        <stp>StudyData</stp>
        <stp>S.RKLB</stp>
        <stp>PCB</stp>
        <stp>BaseType=Index,Index=1</stp>
        <stp>Close</stp>
        <stp>A</stp>
        <stp>0</stp>
        <stp>all</stp>
        <stp/>
        <stp/>
        <stp/>
        <stp>T</stp>
        <tr r="L84" s="1"/>
      </tp>
      <tp t="s">
        <v/>
        <stp/>
        <stp>StudyData</stp>
        <stp>S.RKLB</stp>
        <stp>PCB</stp>
        <stp>BaseType=Index,Index=1</stp>
        <stp>Close</stp>
        <stp>M</stp>
        <stp>0</stp>
        <stp>all</stp>
        <stp/>
        <stp/>
        <stp/>
        <stp>T</stp>
        <tr r="J84" s="1"/>
      </tp>
      <tp>
        <v>5.8839972047519327</v>
        <stp/>
        <stp>StudyData</stp>
        <stp>S.ABNB</stp>
        <stp>PCB</stp>
        <stp>BaseType=Index,Index=1</stp>
        <stp>Close</stp>
        <stp>Q</stp>
        <stp>0</stp>
        <stp>all</stp>
        <stp/>
        <stp/>
        <stp/>
        <stp>T</stp>
        <tr r="K3" s="1"/>
      </tp>
      <tp t="s">
        <v/>
        <stp/>
        <stp>StudyData</stp>
        <stp>S.ABNB</stp>
        <stp>PCB</stp>
        <stp>BaseType=Index,Index=1</stp>
        <stp>Close</stp>
        <stp>W</stp>
        <stp>0</stp>
        <stp>all</stp>
        <stp/>
        <stp/>
        <stp/>
        <stp>T</stp>
        <tr r="I3" s="1"/>
      </tp>
      <tp>
        <v>11.64161508989096</v>
        <stp/>
        <stp>StudyData</stp>
        <stp>S.ABNB</stp>
        <stp>PCB</stp>
        <stp>BaseType=Index,Index=1</stp>
        <stp>Close</stp>
        <stp>A</stp>
        <stp>0</stp>
        <stp>all</stp>
        <stp/>
        <stp/>
        <stp/>
        <stp>T</stp>
        <tr r="L3" s="1"/>
      </tp>
      <tp t="s">
        <v/>
        <stp/>
        <stp>StudyData</stp>
        <stp>S.ABNB</stp>
        <stp>PCB</stp>
        <stp>BaseType=Index,Index=1</stp>
        <stp>Close</stp>
        <stp>M</stp>
        <stp>0</stp>
        <stp>all</stp>
        <stp/>
        <stp/>
        <stp/>
        <stp>T</stp>
        <tr r="J3" s="1"/>
      </tp>
      <tp t="s">
        <v/>
        <stp/>
        <stp>StudyData</stp>
        <stp>S.ALAB</stp>
        <stp>PCB</stp>
        <stp>BaseType=Index,Index=1</stp>
        <stp>Close</stp>
        <stp>W</stp>
        <stp>0</stp>
        <stp>all</stp>
        <stp/>
        <stp/>
        <stp/>
        <stp>T</stp>
        <tr r="I9" s="1"/>
      </tp>
      <tp>
        <v>-35.565815080120899</v>
        <stp/>
        <stp>StudyData</stp>
        <stp>S.ALAB</stp>
        <stp>PCB</stp>
        <stp>BaseType=Index,Index=1</stp>
        <stp>Close</stp>
        <stp>Q</stp>
        <stp>0</stp>
        <stp>all</stp>
        <stp/>
        <stp/>
        <stp/>
        <stp>T</stp>
        <tr r="K9" s="1"/>
      </tp>
      <tp t="s">
        <v/>
        <stp/>
        <stp>StudyData</stp>
        <stp>S.ALAB</stp>
        <stp>PCB</stp>
        <stp>BaseType=Index,Index=1</stp>
        <stp>Close</stp>
        <stp>M</stp>
        <stp>0</stp>
        <stp>all</stp>
        <stp/>
        <stp/>
        <stp/>
        <stp>T</stp>
        <tr r="J9" s="1"/>
      </tp>
      <tp>
        <v>87.082231305602306</v>
        <stp/>
        <stp>StudyData</stp>
        <stp>S.ALAB</stp>
        <stp>PCB</stp>
        <stp>BaseType=Index,Index=1</stp>
        <stp>Close</stp>
        <stp>A</stp>
        <stp>0</stp>
        <stp>all</stp>
        <stp/>
        <stp/>
        <stp/>
        <stp>T</stp>
        <tr r="L9" s="1"/>
      </tp>
      <tp>
        <v>14.066190476199999</v>
        <stp/>
        <stp>StudyData</stp>
        <stp>ATR(S.ROP,MAType:=Sim,Period:=21)</stp>
        <stp>Bar</stp>
        <stp/>
        <stp>Close</stp>
        <stp>D</stp>
        <stp/>
        <stp/>
        <stp/>
        <stp/>
        <stp/>
        <stp>T</stp>
        <tr r="O85" s="1"/>
      </tp>
      <tp>
        <v>19.2540628454</v>
        <stp/>
        <stp>StudyData</stp>
        <stp>S.NBIS</stp>
        <stp>StdDev</stp>
        <stp>InputChoice=Close,Period1=21</stp>
        <stp>STDDEV</stp>
        <stp>D</stp>
        <stp/>
        <stp>all</stp>
        <stp/>
        <stp/>
        <stp/>
        <stp>T</stp>
        <tr r="Q69" s="1"/>
      </tp>
      <tp>
        <v>2.6268949104999999</v>
        <stp/>
        <stp>StudyData</stp>
        <stp>S.NFLX</stp>
        <stp>StdDev</stp>
        <stp>InputChoice=Close,Period1=21</stp>
        <stp>STDDEV</stp>
        <stp>D</stp>
        <stp/>
        <stp>all</stp>
        <stp/>
        <stp/>
        <stp/>
        <stp>T</stp>
        <tr r="Q70" s="1"/>
      </tp>
      <tp>
        <v>6.2199759752999997</v>
        <stp/>
        <stp>StudyData</stp>
        <stp>S.NVDA</stp>
        <stp>StdDev</stp>
        <stp>InputChoice=Close,Period1=21</stp>
        <stp>STDDEV</stp>
        <stp>D</stp>
        <stp/>
        <stp>all</stp>
        <stp/>
        <stp/>
        <stp/>
        <stp>T</stp>
        <tr r="Q71" s="1"/>
      </tp>
      <tp>
        <v>17.723459158299999</v>
        <stp/>
        <stp>StudyData</stp>
        <stp>S.NXPI</stp>
        <stp>StdDev</stp>
        <stp>InputChoice=Close,Period1=21</stp>
        <stp>STDDEV</stp>
        <stp>D</stp>
        <stp/>
        <stp>all</stp>
        <stp/>
        <stp/>
        <stp/>
        <stp>T</stp>
        <tr r="Q72" s="1"/>
      </tp>
      <tp>
        <v>-26.008083689966721</v>
        <stp/>
        <stp>StudyData</stp>
        <stp>S.TSLA</stp>
        <stp>PCB</stp>
        <stp>BaseType=Index,Index=1</stp>
        <stp>Close</stp>
        <stp>Q</stp>
        <stp>0</stp>
        <stp>all</stp>
        <stp/>
        <stp/>
        <stp/>
        <stp>T</stp>
        <tr r="K96" s="1"/>
      </tp>
      <tp t="s">
        <v/>
        <stp/>
        <stp>StudyData</stp>
        <stp>S.TSLA</stp>
        <stp>PCB</stp>
        <stp>BaseType=Index,Index=1</stp>
        <stp>Close</stp>
        <stp>W</stp>
        <stp>0</stp>
        <stp>all</stp>
        <stp/>
        <stp/>
        <stp/>
        <stp>T</stp>
        <tr r="I96" s="1"/>
      </tp>
      <tp>
        <v>-30.799163924219524</v>
        <stp/>
        <stp>StudyData</stp>
        <stp>S.TSLA</stp>
        <stp>PCB</stp>
        <stp>BaseType=Index,Index=1</stp>
        <stp>Close</stp>
        <stp>A</stp>
        <stp>0</stp>
        <stp>all</stp>
        <stp/>
        <stp/>
        <stp/>
        <stp>T</stp>
        <tr r="L96" s="1"/>
      </tp>
      <tp t="s">
        <v/>
        <stp/>
        <stp>StudyData</stp>
        <stp>S.TSLA</stp>
        <stp>PCB</stp>
        <stp>BaseType=Index,Index=1</stp>
        <stp>Close</stp>
        <stp>M</stp>
        <stp>0</stp>
        <stp>all</stp>
        <stp/>
        <stp/>
        <stp/>
        <stp>T</stp>
        <tr r="J96" s="1"/>
      </tp>
      <tp>
        <v>558.85190476189996</v>
        <stp/>
        <stp>StudyData</stp>
        <stp>S.IDXX</stp>
        <stp>MA</stp>
        <stp>InputChoice=Close,MAType=Sim,Period=21</stp>
        <stp>MA</stp>
        <stp>D</stp>
        <stp/>
        <stp>all</stp>
        <stp/>
        <stp/>
        <stp/>
        <stp>T</stp>
        <tr r="P48" s="1"/>
      </tp>
      <tp t="s">
        <v/>
        <stp/>
        <stp>StudyData</stp>
        <stp>S.META</stp>
        <stp>PCB</stp>
        <stp>BaseType=Index,Index=1</stp>
        <stp>Close</stp>
        <stp>M</stp>
        <stp>0</stp>
        <stp>all</stp>
        <stp/>
        <stp/>
        <stp/>
        <stp>T</stp>
        <tr r="J62" s="1"/>
      </tp>
      <tp>
        <v>-15.661500704449391</v>
        <stp/>
        <stp>StudyData</stp>
        <stp>S.META</stp>
        <stp>PCB</stp>
        <stp>BaseType=Index,Index=1</stp>
        <stp>Close</stp>
        <stp>A</stp>
        <stp>0</stp>
        <stp>all</stp>
        <stp/>
        <stp/>
        <stp/>
        <stp>T</stp>
        <tr r="L62" s="1"/>
      </tp>
      <tp>
        <v>-1.1681371939853233</v>
        <stp/>
        <stp>StudyData</stp>
        <stp>S.META</stp>
        <stp>PCB</stp>
        <stp>BaseType=Index,Index=1</stp>
        <stp>Close</stp>
        <stp>Q</stp>
        <stp>0</stp>
        <stp>all</stp>
        <stp/>
        <stp/>
        <stp/>
        <stp>T</stp>
        <tr r="K62" s="1"/>
      </tp>
      <tp t="s">
        <v/>
        <stp/>
        <stp>StudyData</stp>
        <stp>S.META</stp>
        <stp>PCB</stp>
        <stp>BaseType=Index,Index=1</stp>
        <stp>Close</stp>
        <stp>W</stp>
        <stp>0</stp>
        <stp>all</stp>
        <stp/>
        <stp/>
        <stp/>
        <stp>T</stp>
        <tr r="I62" s="1"/>
      </tp>
      <tp>
        <v>0.3298515667949406</v>
        <stp/>
        <stp>StudyData</stp>
        <stp>S.NVDA</stp>
        <stp>PCB</stp>
        <stp>BaseType=Index,Index=1</stp>
        <stp>Close</stp>
        <stp>Q</stp>
        <stp>0</stp>
        <stp>all</stp>
        <stp/>
        <stp/>
        <stp/>
        <stp>T</stp>
        <tr r="K71" s="1"/>
      </tp>
      <tp t="s">
        <v/>
        <stp/>
        <stp>StudyData</stp>
        <stp>S.NVDA</stp>
        <stp>PCB</stp>
        <stp>BaseType=Index,Index=1</stp>
        <stp>Close</stp>
        <stp>W</stp>
        <stp>0</stp>
        <stp>all</stp>
        <stp/>
        <stp/>
        <stp/>
        <stp>T</stp>
        <tr r="I71" s="1"/>
      </tp>
      <tp t="s">
        <v/>
        <stp/>
        <stp>StudyData</stp>
        <stp>S.NVDA</stp>
        <stp>PCB</stp>
        <stp>BaseType=Index,Index=1</stp>
        <stp>Close</stp>
        <stp>M</stp>
        <stp>0</stp>
        <stp>all</stp>
        <stp/>
        <stp/>
        <stp/>
        <stp>T</stp>
        <tr r="J71" s="1"/>
      </tp>
      <tp>
        <v>7.6407506702412871</v>
        <stp/>
        <stp>StudyData</stp>
        <stp>S.NVDA</stp>
        <stp>PCB</stp>
        <stp>BaseType=Index,Index=1</stp>
        <stp>Close</stp>
        <stp>A</stp>
        <stp>0</stp>
        <stp>all</stp>
        <stp/>
        <stp/>
        <stp/>
        <stp>T</stp>
        <tr r="L71" s="1"/>
      </tp>
      <tp>
        <v>-6.4863397865026249</v>
        <stp/>
        <stp>StudyData</stp>
        <stp>S.HONA</stp>
        <stp>PCB</stp>
        <stp>BaseType=Index,Index=1</stp>
        <stp>Close</stp>
        <stp>Q</stp>
        <stp>0</stp>
        <stp>all</stp>
        <stp/>
        <stp/>
        <stp/>
        <stp>T</stp>
        <tr r="K47" s="1"/>
      </tp>
      <tp t="s">
        <v/>
        <stp/>
        <stp>StudyData</stp>
        <stp>S.HONA</stp>
        <stp>PCB</stp>
        <stp>BaseType=Index,Index=1</stp>
        <stp>Close</stp>
        <stp>W</stp>
        <stp>0</stp>
        <stp>all</stp>
        <stp/>
        <stp/>
        <stp/>
        <stp>T</stp>
        <tr r="I47" s="1"/>
      </tp>
      <tp>
        <v>206.74</v>
        <stp/>
        <stp>StudyData</stp>
        <stp>S.HONA</stp>
        <stp>PCB</stp>
        <stp>BaseType=Index,Index=1</stp>
        <stp>Close</stp>
        <stp>A</stp>
        <stp>0</stp>
        <stp>all</stp>
        <stp/>
        <stp/>
        <stp/>
        <stp>T</stp>
        <tr r="L47" s="1"/>
      </tp>
      <tp t="s">
        <v/>
        <stp/>
        <stp>StudyData</stp>
        <stp>S.HONA</stp>
        <stp>PCB</stp>
        <stp>BaseType=Index,Index=1</stp>
        <stp>Close</stp>
        <stp>M</stp>
        <stp>0</stp>
        <stp>all</stp>
        <stp/>
        <stp/>
        <stp/>
        <stp>T</stp>
        <tr r="J47" s="1"/>
      </tp>
      <tp>
        <v>5.0567113078999997</v>
        <stp/>
        <stp>StudyData</stp>
        <stp>S.MCHP</stp>
        <stp>StdDev</stp>
        <stp>InputChoice=Close,Period1=21</stp>
        <stp>STDDEV</stp>
        <stp>D</stp>
        <stp/>
        <stp>all</stp>
        <stp/>
        <stp/>
        <stp/>
        <stp>T</stp>
        <tr r="Q59" s="1"/>
      </tp>
      <tp>
        <v>1.6307587649999999</v>
        <stp/>
        <stp>StudyData</stp>
        <stp>S.MDLZ</stp>
        <stp>StdDev</stp>
        <stp>InputChoice=Close,Period1=21</stp>
        <stp>STDDEV</stp>
        <stp>D</stp>
        <stp/>
        <stp>all</stp>
        <stp/>
        <stp/>
        <stp/>
        <stp>T</stp>
        <tr r="Q60" s="1"/>
      </tp>
      <tp>
        <v>29.5944076886</v>
        <stp/>
        <stp>StudyData</stp>
        <stp>S.MELI</stp>
        <stp>StdDev</stp>
        <stp>InputChoice=Close,Period1=21</stp>
        <stp>STDDEV</stp>
        <stp>D</stp>
        <stp/>
        <stp>all</stp>
        <stp/>
        <stp/>
        <stp/>
        <stp>T</stp>
        <tr r="Q61" s="1"/>
      </tp>
      <tp>
        <v>38.930908874099998</v>
        <stp/>
        <stp>StudyData</stp>
        <stp>S.META</stp>
        <stp>StdDev</stp>
        <stp>InputChoice=Close,Period1=21</stp>
        <stp>STDDEV</stp>
        <stp>D</stp>
        <stp/>
        <stp>all</stp>
        <stp/>
        <stp/>
        <stp/>
        <stp>T</stp>
        <tr r="Q62" s="1"/>
      </tp>
      <tp>
        <v>1.5204465867000001</v>
        <stp/>
        <stp>StudyData</stp>
        <stp>S.MNST</stp>
        <stp>StdDev</stp>
        <stp>InputChoice=Close,Period1=21</stp>
        <stp>STDDEV</stp>
        <stp>D</stp>
        <stp/>
        <stp>all</stp>
        <stp/>
        <stp/>
        <stp/>
        <stp>T</stp>
        <tr r="Q63" s="1"/>
      </tp>
      <tp>
        <v>22.909541289300002</v>
        <stp/>
        <stp>StudyData</stp>
        <stp>S.MRVL</stp>
        <stp>StdDev</stp>
        <stp>InputChoice=Close,Period1=21</stp>
        <stp>STDDEV</stp>
        <stp>D</stp>
        <stp/>
        <stp>all</stp>
        <stp/>
        <stp/>
        <stp/>
        <stp>T</stp>
        <tr r="Q65" s="1"/>
      </tp>
      <tp>
        <v>25.288840027399999</v>
        <stp/>
        <stp>StudyData</stp>
        <stp>S.MSFT</stp>
        <stp>StdDev</stp>
        <stp>InputChoice=Close,Period1=21</stp>
        <stp>STDDEV</stp>
        <stp>D</stp>
        <stp/>
        <stp>all</stp>
        <stp/>
        <stp/>
        <stp/>
        <stp>T</stp>
        <tr r="Q66" s="1"/>
      </tp>
      <tp>
        <v>2.8577251788</v>
        <stp/>
        <stp>StudyData</stp>
        <stp>S.MSTR</stp>
        <stp>StdDev</stp>
        <stp>InputChoice=Close,Period1=21</stp>
        <stp>STDDEV</stp>
        <stp>D</stp>
        <stp/>
        <stp>all</stp>
        <stp/>
        <stp/>
        <stp/>
        <stp>T</stp>
        <tr r="Q67" s="1"/>
      </tp>
      <tp>
        <v>47.807292179000001</v>
        <stp/>
        <stp>StudyData</stp>
        <stp>S.MPWR</stp>
        <stp>StdDev</stp>
        <stp>InputChoice=Close,Period1=21</stp>
        <stp>STDDEV</stp>
        <stp>D</stp>
        <stp/>
        <stp>all</stp>
        <stp/>
        <stp/>
        <stp/>
        <stp>T</stp>
        <tr r="Q64" s="1"/>
      </tp>
      <tp>
        <v>112.46904761899999</v>
        <stp/>
        <stp>StudyData</stp>
        <stp>S.PAYX</stp>
        <stp>MA</stp>
        <stp>InputChoice=Close,MAType=Sim,Period=21</stp>
        <stp>MA</stp>
        <stp>D</stp>
        <stp/>
        <stp>all</stp>
        <stp/>
        <stp/>
        <stp/>
        <stp>T</stp>
        <tr r="P76" s="1"/>
      </tp>
      <tp>
        <v>3.3566666666999998</v>
        <stp/>
        <stp>StudyData</stp>
        <stp>ATR(S.PEP,MAType:=Sim,Period:=21)</stp>
        <stp>Bar</stp>
        <stp/>
        <stp>Close</stp>
        <stp>D</stp>
        <stp/>
        <stp/>
        <stp/>
        <stp/>
        <stp/>
        <stp>T</stp>
        <tr r="O79" s="1"/>
      </tp>
      <tp>
        <v>2.2123809524000002</v>
        <stp/>
        <stp>StudyData</stp>
        <stp>ATR(S.PDD,MAType:=Sim,Period:=21)</stp>
        <stp>Bar</stp>
        <stp/>
        <stp>Close</stp>
        <stp>D</stp>
        <stp/>
        <stp/>
        <stp/>
        <stp/>
        <stp/>
        <stp>T</stp>
        <tr r="O78" s="1"/>
      </tp>
      <tp>
        <v>59.675990329199998</v>
        <stp/>
        <stp>StudyData</stp>
        <stp>S.LITE</stp>
        <stp>StdDev</stp>
        <stp>InputChoice=Close,Period1=21</stp>
        <stp>STDDEV</stp>
        <stp>D</stp>
        <stp/>
        <stp>all</stp>
        <stp/>
        <stp/>
        <stp/>
        <stp>T</stp>
        <tr r="Q56" s="1"/>
      </tp>
      <tp>
        <v>25.898057194300002</v>
        <stp/>
        <stp>StudyData</stp>
        <stp>S.LRCX</stp>
        <stp>StdDev</stp>
        <stp>InputChoice=Close,Period1=21</stp>
        <stp>STDDEV</stp>
        <stp>D</stp>
        <stp/>
        <stp>all</stp>
        <stp/>
        <stp/>
        <stp/>
        <stp>T</stp>
        <tr r="Q57" s="1"/>
      </tp>
      <tp>
        <v>2.922876017821483</v>
        <stp/>
        <stp>StudyData</stp>
        <stp>S.DDOG</stp>
        <stp>PCB</stp>
        <stp>BaseType=Index,Index=1</stp>
        <stp>Close</stp>
        <stp>Q</stp>
        <stp>0</stp>
        <stp>all</stp>
        <stp/>
        <stp/>
        <stp/>
        <stp>T</stp>
        <tr r="K34" s="1"/>
      </tp>
      <tp t="s">
        <v/>
        <stp/>
        <stp>StudyData</stp>
        <stp>S.DDOG</stp>
        <stp>PCB</stp>
        <stp>BaseType=Index,Index=1</stp>
        <stp>Close</stp>
        <stp>W</stp>
        <stp>0</stp>
        <stp>all</stp>
        <stp/>
        <stp/>
        <stp/>
        <stp>T</stp>
        <tr r="I34" s="1"/>
      </tp>
      <tp>
        <v>97.051253768659478</v>
        <stp/>
        <stp>StudyData</stp>
        <stp>S.DDOG</stp>
        <stp>PCB</stp>
        <stp>BaseType=Index,Index=1</stp>
        <stp>Close</stp>
        <stp>A</stp>
        <stp>0</stp>
        <stp>all</stp>
        <stp/>
        <stp/>
        <stp/>
        <stp>T</stp>
        <tr r="L34" s="1"/>
      </tp>
      <tp t="s">
        <v/>
        <stp/>
        <stp>StudyData</stp>
        <stp>S.DDOG</stp>
        <stp>PCB</stp>
        <stp>BaseType=Index,Index=1</stp>
        <stp>Close</stp>
        <stp>M</stp>
        <stp>0</stp>
        <stp>all</stp>
        <stp/>
        <stp/>
        <stp/>
        <stp>T</stp>
        <tr r="J34" s="1"/>
      </tp>
      <tp>
        <v>0.93963150595761757</v>
        <stp/>
        <stp>StudyData</stp>
        <stp>S.GOOG</stp>
        <stp>PCB</stp>
        <stp>BaseType=Index,Index=1</stp>
        <stp>Close</stp>
        <stp>Q</stp>
        <stp>0</stp>
        <stp>all</stp>
        <stp/>
        <stp/>
        <stp/>
        <stp>T</stp>
        <tr r="K44" s="1"/>
      </tp>
      <tp t="s">
        <v/>
        <stp/>
        <stp>StudyData</stp>
        <stp>S.GOOG</stp>
        <stp>PCB</stp>
        <stp>BaseType=Index,Index=1</stp>
        <stp>Close</stp>
        <stp>W</stp>
        <stp>0</stp>
        <stp>all</stp>
        <stp/>
        <stp/>
        <stp/>
        <stp>T</stp>
        <tr r="I44" s="1"/>
      </tp>
      <tp>
        <v>13.655194391332065</v>
        <stp/>
        <stp>StudyData</stp>
        <stp>S.GOOG</stp>
        <stp>PCB</stp>
        <stp>BaseType=Index,Index=1</stp>
        <stp>Close</stp>
        <stp>A</stp>
        <stp>0</stp>
        <stp>all</stp>
        <stp/>
        <stp/>
        <stp/>
        <stp>T</stp>
        <tr r="L44" s="1"/>
      </tp>
      <tp t="s">
        <v/>
        <stp/>
        <stp>StudyData</stp>
        <stp>S.GOOG</stp>
        <stp>PCB</stp>
        <stp>BaseType=Index,Index=1</stp>
        <stp>Close</stp>
        <stp>M</stp>
        <stp>0</stp>
        <stp>all</stp>
        <stp/>
        <stp/>
        <stp/>
        <stp>T</stp>
        <tr r="J44" s="1"/>
      </tp>
      <tp>
        <v>15.456821026282864</v>
        <stp/>
        <stp>StudyData</stp>
        <stp>S.FANG</stp>
        <stp>PCB</stp>
        <stp>BaseType=Index,Index=1</stp>
        <stp>Close</stp>
        <stp>Q</stp>
        <stp>0</stp>
        <stp>all</stp>
        <stp/>
        <stp/>
        <stp/>
        <stp>T</stp>
        <tr r="K38" s="1"/>
      </tp>
      <tp t="s">
        <v/>
        <stp/>
        <stp>StudyData</stp>
        <stp>S.FANG</stp>
        <stp>PCB</stp>
        <stp>BaseType=Index,Index=1</stp>
        <stp>Close</stp>
        <stp>W</stp>
        <stp>0</stp>
        <stp>all</stp>
        <stp/>
        <stp/>
        <stp/>
        <stp>T</stp>
        <tr r="I38" s="1"/>
      </tp>
      <tp>
        <v>35.002993414488124</v>
        <stp/>
        <stp>StudyData</stp>
        <stp>S.FANG</stp>
        <stp>PCB</stp>
        <stp>BaseType=Index,Index=1</stp>
        <stp>Close</stp>
        <stp>A</stp>
        <stp>0</stp>
        <stp>all</stp>
        <stp/>
        <stp/>
        <stp/>
        <stp>T</stp>
        <tr r="L38" s="1"/>
      </tp>
      <tp t="s">
        <v/>
        <stp/>
        <stp>StudyData</stp>
        <stp>S.FANG</stp>
        <stp>PCB</stp>
        <stp>BaseType=Index,Index=1</stp>
        <stp>Close</stp>
        <stp>M</stp>
        <stp>0</stp>
        <stp>all</stp>
        <stp/>
        <stp/>
        <stp/>
        <stp>T</stp>
        <tr r="J38" s="1"/>
      </tp>
      <tp>
        <v>8.2248653500897646</v>
        <stp/>
        <stp>StudyData</stp>
        <stp>S.BKNG</stp>
        <stp>PCB</stp>
        <stp>BaseType=Index,Index=1</stp>
        <stp>Close</stp>
        <stp>Q</stp>
        <stp>0</stp>
        <stp>all</stp>
        <stp/>
        <stp/>
        <stp/>
        <stp>T</stp>
        <tr r="K20" s="1"/>
      </tp>
      <tp t="s">
        <v/>
        <stp/>
        <stp>StudyData</stp>
        <stp>S.BKNG</stp>
        <stp>PCB</stp>
        <stp>BaseType=Index,Index=1</stp>
        <stp>Close</stp>
        <stp>W</stp>
        <stp>0</stp>
        <stp>all</stp>
        <stp/>
        <stp/>
        <stp/>
        <stp>T</stp>
        <tr r="I20" s="1"/>
      </tp>
      <tp>
        <v>-9.9481816908641072</v>
        <stp/>
        <stp>StudyData</stp>
        <stp>S.BKNG</stp>
        <stp>PCB</stp>
        <stp>BaseType=Index,Index=1</stp>
        <stp>Close</stp>
        <stp>A</stp>
        <stp>0</stp>
        <stp>all</stp>
        <stp/>
        <stp/>
        <stp/>
        <stp>T</stp>
        <tr r="L20" s="1"/>
      </tp>
      <tp t="s">
        <v/>
        <stp/>
        <stp>StudyData</stp>
        <stp>S.BKNG</stp>
        <stp>PCB</stp>
        <stp>BaseType=Index,Index=1</stp>
        <stp>Close</stp>
        <stp>M</stp>
        <stp>0</stp>
        <stp>all</stp>
        <stp/>
        <stp/>
        <stp/>
        <stp>T</stp>
        <tr r="J20" s="1"/>
      </tp>
      <tp t="s">
        <v/>
        <stp/>
        <stp>StudyData</stp>
        <stp>S.ISRG</stp>
        <stp>PCB</stp>
        <stp>BaseType=Index,Index=1</stp>
        <stp>Close</stp>
        <stp>M</stp>
        <stp>0</stp>
        <stp>all</stp>
        <stp/>
        <stp/>
        <stp/>
        <stp>T</stp>
        <tr r="J51" s="1"/>
      </tp>
      <tp>
        <v>-37.613885161381461</v>
        <stp/>
        <stp>StudyData</stp>
        <stp>S.ISRG</stp>
        <stp>PCB</stp>
        <stp>BaseType=Index,Index=1</stp>
        <stp>Close</stp>
        <stp>A</stp>
        <stp>0</stp>
        <stp>all</stp>
        <stp/>
        <stp/>
        <stp/>
        <stp>T</stp>
        <tr r="L51" s="1"/>
      </tp>
      <tp t="s">
        <v/>
        <stp/>
        <stp>StudyData</stp>
        <stp>S.ISRG</stp>
        <stp>PCB</stp>
        <stp>BaseType=Index,Index=1</stp>
        <stp>Close</stp>
        <stp>W</stp>
        <stp>0</stp>
        <stp>all</stp>
        <stp/>
        <stp/>
        <stp/>
        <stp>T</stp>
        <tr r="I51" s="1"/>
      </tp>
      <tp>
        <v>-11.152182659424669</v>
        <stp/>
        <stp>StudyData</stp>
        <stp>S.ISRG</stp>
        <stp>PCB</stp>
        <stp>BaseType=Index,Index=1</stp>
        <stp>Close</stp>
        <stp>Q</stp>
        <stp>0</stp>
        <stp>all</stp>
        <stp/>
        <stp/>
        <stp/>
        <stp>T</stp>
        <tr r="K51" s="1"/>
      </tp>
      <tp>
        <v>0.54095238099999998</v>
        <stp/>
        <stp>StudyData</stp>
        <stp>ATR(S.WBD,MAType:=Sim,Period:=21)</stp>
        <stp>Bar</stp>
        <stp/>
        <stp>Close</stp>
        <stp>D</stp>
        <stp/>
        <stp/>
        <stp/>
        <stp/>
        <stp/>
        <stp>T</stp>
        <tr r="O100" s="1"/>
      </tp>
      <tp>
        <v>49.399523809500003</v>
        <stp/>
        <stp>StudyData</stp>
        <stp>ATR(S.WDC,MAType:=Sim,Period:=21)</stp>
        <stp>Bar</stp>
        <stp/>
        <stp>Close</stp>
        <stp>D</stp>
        <stp/>
        <stp/>
        <stp/>
        <stp/>
        <stp/>
        <stp>T</stp>
        <tr r="O102" s="1"/>
      </tp>
      <tp>
        <v>2.4966666666999999</v>
        <stp/>
        <stp>StudyData</stp>
        <stp>ATR(S.WMT,MAType:=Sim,Period:=21)</stp>
        <stp>Bar</stp>
        <stp/>
        <stp>Close</stp>
        <stp>D</stp>
        <stp/>
        <stp/>
        <stp/>
        <stp/>
        <stp/>
        <stp>T</stp>
        <tr r="O103" s="1"/>
      </tp>
      <tp>
        <v>18.1741839156</v>
        <stp/>
        <stp>StudyData</stp>
        <stp>S.KLAC</stp>
        <stp>StdDev</stp>
        <stp>InputChoice=Close,Period1=21</stp>
        <stp>STDDEV</stp>
        <stp>D</stp>
        <stp/>
        <stp>all</stp>
        <stp/>
        <stp/>
        <stp/>
        <stp>T</stp>
        <tr r="Q54" s="1"/>
      </tp>
      <tp t="s">
        <v/>
        <stp/>
        <stp>StudyData</stp>
        <stp>S.ADBE</stp>
        <stp>PCB</stp>
        <stp>BaseType=Index,Index=1</stp>
        <stp>Close</stp>
        <stp>W</stp>
        <stp>0</stp>
        <stp>all</stp>
        <stp/>
        <stp/>
        <stp/>
        <stp>T</stp>
        <tr r="I4" s="1"/>
      </tp>
      <tp>
        <v>22.139303482587056</v>
        <stp/>
        <stp>StudyData</stp>
        <stp>S.ADBE</stp>
        <stp>PCB</stp>
        <stp>BaseType=Index,Index=1</stp>
        <stp>Close</stp>
        <stp>Q</stp>
        <stp>0</stp>
        <stp>all</stp>
        <stp/>
        <stp/>
        <stp/>
        <stp>T</stp>
        <tr r="K4" s="1"/>
      </tp>
      <tp t="s">
        <v/>
        <stp/>
        <stp>StudyData</stp>
        <stp>S.ADBE</stp>
        <stp>PCB</stp>
        <stp>BaseType=Index,Index=1</stp>
        <stp>Close</stp>
        <stp>M</stp>
        <stp>0</stp>
        <stp>all</stp>
        <stp/>
        <stp/>
        <stp/>
        <stp>T</stp>
        <tr r="J4" s="1"/>
      </tp>
      <tp>
        <v>-28.452241492614075</v>
        <stp/>
        <stp>StudyData</stp>
        <stp>S.ADBE</stp>
        <stp>PCB</stp>
        <stp>BaseType=Index,Index=1</stp>
        <stp>Close</stp>
        <stp>A</stp>
        <stp>0</stp>
        <stp>all</stp>
        <stp/>
        <stp/>
        <stp/>
        <stp>T</stp>
        <tr r="L4" s="1"/>
      </tp>
      <tp t="s">
        <v/>
        <stp/>
        <stp>StudyData</stp>
        <stp>S.LITE</stp>
        <stp>PCB</stp>
        <stp>BaseType=Index,Index=1</stp>
        <stp>Close</stp>
        <stp>M</stp>
        <stp>0</stp>
        <stp>all</stp>
        <stp/>
        <stp/>
        <stp/>
        <stp>T</stp>
        <tr r="J56" s="1"/>
      </tp>
      <tp>
        <v>93.694891342684272</v>
        <stp/>
        <stp>StudyData</stp>
        <stp>S.LITE</stp>
        <stp>PCB</stp>
        <stp>BaseType=Index,Index=1</stp>
        <stp>Close</stp>
        <stp>A</stp>
        <stp>0</stp>
        <stp>all</stp>
        <stp/>
        <stp/>
        <stp/>
        <stp>T</stp>
        <tr r="L56" s="1"/>
      </tp>
      <tp>
        <v>-16.796028249772743</v>
        <stp/>
        <stp>StudyData</stp>
        <stp>S.LITE</stp>
        <stp>PCB</stp>
        <stp>BaseType=Index,Index=1</stp>
        <stp>Close</stp>
        <stp>Q</stp>
        <stp>0</stp>
        <stp>all</stp>
        <stp/>
        <stp/>
        <stp/>
        <stp>T</stp>
        <tr r="K56" s="1"/>
      </tp>
      <tp t="s">
        <v/>
        <stp/>
        <stp>StudyData</stp>
        <stp>S.LITE</stp>
        <stp>PCB</stp>
        <stp>BaseType=Index,Index=1</stp>
        <stp>Close</stp>
        <stp>W</stp>
        <stp>0</stp>
        <stp>all</stp>
        <stp/>
        <stp/>
        <stp/>
        <stp>T</stp>
        <tr r="I56" s="1"/>
      </tp>
      <tp>
        <v>9.8111101352999999</v>
        <stp/>
        <stp>StudyData</stp>
        <stp>S.IDXX</stp>
        <stp>StdDev</stp>
        <stp>InputChoice=Close,Period1=21</stp>
        <stp>STDDEV</stp>
        <stp>D</stp>
        <stp/>
        <stp>all</stp>
        <stp/>
        <stp/>
        <stp/>
        <stp>T</stp>
        <tr r="Q48" s="1"/>
      </tp>
      <tp>
        <v>16.8372042427</v>
        <stp/>
        <stp>StudyData</stp>
        <stp>S.INTU</stp>
        <stp>StdDev</stp>
        <stp>InputChoice=Close,Period1=21</stp>
        <stp>STDDEV</stp>
        <stp>D</stp>
        <stp/>
        <stp>all</stp>
        <stp/>
        <stp/>
        <stp/>
        <stp>T</stp>
        <tr r="Q50" s="1"/>
      </tp>
      <tp>
        <v>9.8385920909000006</v>
        <stp/>
        <stp>StudyData</stp>
        <stp>S.INTC</stp>
        <stp>StdDev</stp>
        <stp>InputChoice=Close,Period1=21</stp>
        <stp>STDDEV</stp>
        <stp>D</stp>
        <stp/>
        <stp>all</stp>
        <stp/>
        <stp/>
        <stp/>
        <stp>T</stp>
        <tr r="Q49" s="1"/>
      </tp>
      <tp>
        <v>31.495898195999999</v>
        <stp/>
        <stp>StudyData</stp>
        <stp>S.ISRG</stp>
        <stp>StdDev</stp>
        <stp>InputChoice=Close,Period1=21</stp>
        <stp>STDDEV</stp>
        <stp>D</stp>
        <stp/>
        <stp>all</stp>
        <stp/>
        <stp/>
        <stp/>
        <stp>T</stp>
        <tr r="Q51" s="1"/>
      </tp>
      <tp>
        <v>3.0631628937786957</v>
        <stp/>
        <stp>StudyData</stp>
        <stp>S.GILD</stp>
        <stp>PCB</stp>
        <stp>BaseType=Index,Index=1</stp>
        <stp>Close</stp>
        <stp>Q</stp>
        <stp>0</stp>
        <stp>all</stp>
        <stp/>
        <stp/>
        <stp/>
        <stp>T</stp>
        <tr r="K43" s="1"/>
      </tp>
      <tp t="s">
        <v/>
        <stp/>
        <stp>StudyData</stp>
        <stp>S.GILD</stp>
        <stp>PCB</stp>
        <stp>BaseType=Index,Index=1</stp>
        <stp>Close</stp>
        <stp>W</stp>
        <stp>0</stp>
        <stp>all</stp>
        <stp/>
        <stp/>
        <stp/>
        <stp>T</stp>
        <tr r="I43" s="1"/>
      </tp>
      <tp>
        <v>6.0860355222421365</v>
        <stp/>
        <stp>StudyData</stp>
        <stp>S.GILD</stp>
        <stp>PCB</stp>
        <stp>BaseType=Index,Index=1</stp>
        <stp>Close</stp>
        <stp>A</stp>
        <stp>0</stp>
        <stp>all</stp>
        <stp/>
        <stp/>
        <stp/>
        <stp>T</stp>
        <tr r="L43" s="1"/>
      </tp>
      <tp t="s">
        <v/>
        <stp/>
        <stp>StudyData</stp>
        <stp>S.GILD</stp>
        <stp>PCB</stp>
        <stp>BaseType=Index,Index=1</stp>
        <stp>Close</stp>
        <stp>M</stp>
        <stp>0</stp>
        <stp>all</stp>
        <stp/>
        <stp/>
        <stp/>
        <stp>T</stp>
        <tr r="J43" s="1"/>
      </tp>
      <tp t="s">
        <v/>
        <stp/>
        <stp>StudyData</stp>
        <stp>S.CRWD</stp>
        <stp>PCB</stp>
        <stp>BaseType=Index,Index=1</stp>
        <stp>Close</stp>
        <stp>M</stp>
        <stp>0</stp>
        <stp>all</stp>
        <stp/>
        <stp/>
        <stp/>
        <stp>T</stp>
        <tr r="J28" s="1"/>
      </tp>
      <tp>
        <v>62.863725573854438</v>
        <stp/>
        <stp>StudyData</stp>
        <stp>S.CRWD</stp>
        <stp>PCB</stp>
        <stp>BaseType=Index,Index=1</stp>
        <stp>Close</stp>
        <stp>A</stp>
        <stp>0</stp>
        <stp>all</stp>
        <stp/>
        <stp/>
        <stp/>
        <stp>T</stp>
        <tr r="L28" s="1"/>
      </tp>
      <tp>
        <v>4.193311667890371E-2</v>
        <stp/>
        <stp>StudyData</stp>
        <stp>S.CRWD</stp>
        <stp>PCB</stp>
        <stp>BaseType=Index,Index=1</stp>
        <stp>Close</stp>
        <stp>Q</stp>
        <stp>0</stp>
        <stp>all</stp>
        <stp/>
        <stp/>
        <stp/>
        <stp>T</stp>
        <tr r="K28" s="1"/>
      </tp>
      <tp t="s">
        <v/>
        <stp/>
        <stp>StudyData</stp>
        <stp>S.CRWD</stp>
        <stp>PCB</stp>
        <stp>BaseType=Index,Index=1</stp>
        <stp>Close</stp>
        <stp>W</stp>
        <stp>0</stp>
        <stp>all</stp>
        <stp/>
        <stp/>
        <stp/>
        <stp>T</stp>
        <tr r="I28" s="1"/>
      </tp>
      <tp>
        <v>29.923809523799999</v>
        <stp/>
        <stp>StudyData</stp>
        <stp>ATR(S.TER,MAType:=Sim,Period:=21)</stp>
        <stp>Bar</stp>
        <stp/>
        <stp>Close</stp>
        <stp>D</stp>
        <stp/>
        <stp/>
        <stp/>
        <stp/>
        <stp/>
        <stp>T</stp>
        <tr r="O93" s="1"/>
      </tp>
      <tp>
        <v>4.6733333332999996</v>
        <stp/>
        <stp>StudyData</stp>
        <stp>ATR(S.TRI,MAType:=Sim,Period:=21)</stp>
        <stp>Bar</stp>
        <stp/>
        <stp>Close</stp>
        <stp>D</stp>
        <stp/>
        <stp/>
        <stp/>
        <stp/>
        <stp/>
        <stp>T</stp>
        <tr r="O95" s="1"/>
      </tp>
      <tp>
        <v>-28.698160774155543</v>
        <stp/>
        <stp>StudyData</stp>
        <stp>S.MU</stp>
        <stp>PCB</stp>
        <stp>BaseType=Index,Index=1</stp>
        <stp>Close</stp>
        <stp>Q</stp>
        <stp>0</stp>
        <stp>all</stp>
        <stp/>
        <stp/>
        <stp/>
        <stp>T</stp>
        <tr r="K68" s="1"/>
      </tp>
      <tp t="s">
        <v/>
        <stp/>
        <stp>StudyData</stp>
        <stp>S.MU</stp>
        <stp>PCB</stp>
        <stp>BaseType=Index,Index=1</stp>
        <stp>Close</stp>
        <stp>W</stp>
        <stp>0</stp>
        <stp>all</stp>
        <stp/>
        <stp/>
        <stp/>
        <stp>T</stp>
        <tr r="I68" s="1"/>
      </tp>
      <tp>
        <v>188.36761150625409</v>
        <stp/>
        <stp>StudyData</stp>
        <stp>S.MU</stp>
        <stp>PCB</stp>
        <stp>BaseType=Index,Index=1</stp>
        <stp>Close</stp>
        <stp>A</stp>
        <stp>0</stp>
        <stp>all</stp>
        <stp/>
        <stp/>
        <stp/>
        <stp>T</stp>
        <tr r="L68" s="1"/>
      </tp>
      <tp t="s">
        <v/>
        <stp/>
        <stp>StudyData</stp>
        <stp>S.MU</stp>
        <stp>PCB</stp>
        <stp>BaseType=Index,Index=1</stp>
        <stp>Close</stp>
        <stp>M</stp>
        <stp>0</stp>
        <stp>all</stp>
        <stp/>
        <stp/>
        <stp/>
        <stp>T</stp>
        <tr r="J68" s="1"/>
      </tp>
      <tp>
        <v>12.4304761905</v>
        <stp/>
        <stp>StudyData</stp>
        <stp>ATR(S.TXN,MAType:=Sim,Period:=21)</stp>
        <stp>Bar</stp>
        <stp/>
        <stp>Close</stp>
        <stp>D</stp>
        <stp/>
        <stp/>
        <stp/>
        <stp/>
        <stp/>
        <stp>T</stp>
        <tr r="O98" s="1"/>
      </tp>
      <tp>
        <v>10.866607048800001</v>
        <stp/>
        <stp>StudyData</stp>
        <stp>S.HONA</stp>
        <stp>StdDev</stp>
        <stp>InputChoice=Close,Period1=21</stp>
        <stp>STDDEV</stp>
        <stp>D</stp>
        <stp/>
        <stp>all</stp>
        <stp/>
        <stp/>
        <stp/>
        <stp>T</stp>
        <tr r="Q47" s="1"/>
      </tp>
      <tp>
        <v>14.551428571400001</v>
        <stp/>
        <stp>StudyData</stp>
        <stp>ATR(S.INTU,MAType:=Sim,Period:=21)</stp>
        <stp>Bar</stp>
        <stp/>
        <stp>Close</stp>
        <stp>D</stp>
        <stp/>
        <stp/>
        <stp/>
        <stp/>
        <stp/>
        <stp>T</stp>
        <tr r="O50" s="1"/>
      </tp>
      <tp>
        <v>7.5247619048000001</v>
        <stp/>
        <stp>StudyData</stp>
        <stp>ATR(S.INTC,MAType:=Sim,Period:=21)</stp>
        <stp>Bar</stp>
        <stp/>
        <stp>Close</stp>
        <stp>D</stp>
        <stp/>
        <stp/>
        <stp/>
        <stp/>
        <stp/>
        <stp>T</stp>
        <tr r="O49" s="1"/>
      </tp>
      <tp>
        <v>15.209047619</v>
        <stp/>
        <stp>StudyData</stp>
        <stp>ATR(S.SNPS,MAType:=Sim,Period:=21)</stp>
        <stp>Bar</stp>
        <stp/>
        <stp>Close</stp>
        <stp>D</stp>
        <stp/>
        <stp/>
        <stp/>
        <stp/>
        <stp/>
        <stp>T</stp>
        <tr r="O90" s="1"/>
      </tp>
      <tp>
        <v>2.0595238094999999</v>
        <stp/>
        <stp>StudyData</stp>
        <stp>ATR(S.MNST,MAType:=Sim,Period:=21)</stp>
        <stp>Bar</stp>
        <stp/>
        <stp>Close</stp>
        <stp>D</stp>
        <stp/>
        <stp/>
        <stp/>
        <stp/>
        <stp/>
        <stp>T</stp>
        <tr r="O63" s="1"/>
      </tp>
      <tp>
        <v>183.47238095239999</v>
        <stp/>
        <stp>StudyData</stp>
        <stp>ATR(S.SNDK,MAType:=Sim,Period:=21)</stp>
        <stp>Bar</stp>
        <stp/>
        <stp>Close</stp>
        <stp>D</stp>
        <stp/>
        <stp/>
        <stp/>
        <stp/>
        <stp/>
        <stp>T</stp>
        <tr r="O89" s="1"/>
      </tp>
      <tp t="s">
        <v/>
        <stp/>
        <stp>ContractData</stp>
        <stp>S.QCOM</stp>
        <stp>PerCentNetLastTrade</stp>
        <stp/>
        <stp>T</stp>
        <tr r="E82" s="1"/>
      </tp>
      <tp>
        <v>8142032.4099478601</v>
        <stp/>
        <stp>StudyData</stp>
        <stp>S.TXN</stp>
        <stp>MA</stp>
        <stp>InputChoice=Vol,MAType=Sim,Period=21</stp>
        <stp>MA</stp>
        <stp>D</stp>
        <stp>-1</stp>
        <stp>all</stp>
        <stp/>
        <stp/>
        <stp/>
        <stp>T</stp>
        <tr r="N98" s="1"/>
      </tp>
      <tp>
        <v>9353922.92867391</v>
        <stp/>
        <stp>StudyData</stp>
        <stp>S.EXC</stp>
        <stp>MA</stp>
        <stp>InputChoice=Vol,MAType=Sim,Period=21</stp>
        <stp>MA</stp>
        <stp>D</stp>
        <stp>-1</stp>
        <stp>all</stp>
        <stp/>
        <stp/>
        <stp/>
        <stp>T</stp>
        <tr r="N37" s="1"/>
      </tp>
      <tp>
        <v>18.801904761900001</v>
        <stp/>
        <stp>StudyData</stp>
        <stp>ATR(S.COST,MAType:=Sim,Period:=21)</stp>
        <stp>Bar</stp>
        <stp/>
        <stp>Close</stp>
        <stp>D</stp>
        <stp/>
        <stp/>
        <stp/>
        <stp/>
        <stp/>
        <stp>T</stp>
        <tr r="O26" s="1"/>
      </tp>
      <tp>
        <v>5.3614285714000003</v>
        <stp/>
        <stp>StudyData</stp>
        <stp>ATR(S.ROST,MAType:=Sim,Period:=21)</stp>
        <stp>Bar</stp>
        <stp/>
        <stp>Close</stp>
        <stp>D</stp>
        <stp/>
        <stp/>
        <stp/>
        <stp/>
        <stp/>
        <stp>T</stp>
        <tr r="O86" s="1"/>
      </tp>
      <tp>
        <v>11.628571428600001</v>
        <stp/>
        <stp>StudyData</stp>
        <stp>ATR(S.HONA,MAType:=Sim,Period:=21)</stp>
        <stp>Bar</stp>
        <stp/>
        <stp>Close</stp>
        <stp>D</stp>
        <stp/>
        <stp/>
        <stp/>
        <stp/>
        <stp/>
        <stp>T</stp>
        <tr r="O47" s="1"/>
      </tp>
      <tp>
        <v>11.2895238095</v>
        <stp/>
        <stp>StudyData</stp>
        <stp>ATR(S.GOOG,MAType:=Sim,Period:=21)</stp>
        <stp>Bar</stp>
        <stp/>
        <stp>Close</stp>
        <stp>D</stp>
        <stp/>
        <stp/>
        <stp/>
        <stp/>
        <stp/>
        <stp>T</stp>
        <tr r="O44" s="1"/>
      </tp>
      <tp>
        <v>0</v>
        <stp/>
        <stp>ContractData</stp>
        <stp>S.CMCSA</stp>
        <stp>NetLastTrade</stp>
        <stp/>
        <stp>T</stp>
        <tr r="D25" s="1"/>
      </tp>
      <tp t="s">
        <v/>
        <stp/>
        <stp>ContractData</stp>
        <stp>S.PYPL</stp>
        <stp>PerCentNetLastTrade</stp>
        <stp/>
        <stp>T</stp>
        <tr r="E81" s="1"/>
      </tp>
      <tp t="s">
        <v/>
        <stp/>
        <stp>ContractData</stp>
        <stp>S.PANW</stp>
        <stp>PerCentNetLastTrade</stp>
        <stp/>
        <stp>T</stp>
        <tr r="E75" s="1"/>
      </tp>
      <tp t="s">
        <v/>
        <stp/>
        <stp>ContractData</stp>
        <stp>S.PAYX</stp>
        <stp>PerCentNetLastTrade</stp>
        <stp/>
        <stp>T</stp>
        <tr r="E76" s="1"/>
      </tp>
      <tp t="s">
        <v/>
        <stp/>
        <stp>ContractData</stp>
        <stp>S.PCAR</stp>
        <stp>PerCentNetLastTrade</stp>
        <stp/>
        <stp>T</stp>
        <tr r="E77" s="1"/>
      </tp>
      <tp t="s">
        <v/>
        <stp/>
        <stp>ContractData</stp>
        <stp>S.PLTR</stp>
        <stp>PerCentNetLastTrade</stp>
        <stp/>
        <stp>T</stp>
        <tr r="E80" s="1"/>
      </tp>
      <tp>
        <v>823.03</v>
        <stp/>
        <stp>ContractData</stp>
        <stp>S.MU</stp>
        <stp>LastTrade</stp>
        <stp/>
        <stp>T</stp>
        <tr r="C68" s="1"/>
      </tp>
      <tp>
        <v>6.3366666667000002</v>
        <stp/>
        <stp>StudyData</stp>
        <stp>ATR(S.PLTR,MAType:=Sim,Period:=21)</stp>
        <stp>Bar</stp>
        <stp/>
        <stp>Close</stp>
        <stp>D</stp>
        <stp/>
        <stp/>
        <stp/>
        <stp/>
        <stp/>
        <stp>T</stp>
        <tr r="O80" s="1"/>
      </tp>
      <tp>
        <v>14.084761904800001</v>
        <stp/>
        <stp>StudyData</stp>
        <stp>ATR(S.KLAC,MAType:=Sim,Period:=21)</stp>
        <stp>Bar</stp>
        <stp/>
        <stp>Close</stp>
        <stp>D</stp>
        <stp/>
        <stp/>
        <stp/>
        <stp/>
        <stp/>
        <stp>T</stp>
        <tr r="O54" s="1"/>
      </tp>
      <tp>
        <v>34.189047619</v>
        <stp/>
        <stp>StudyData</stp>
        <stp>ATR(S.ALAB,MAType:=Sim,Period:=21)</stp>
        <stp>Bar</stp>
        <stp/>
        <stp>Close</stp>
        <stp>D</stp>
        <stp/>
        <stp/>
        <stp/>
        <stp/>
        <stp/>
        <stp>T</stp>
        <tr r="O9" s="1"/>
      </tp>
      <tp>
        <v>17.4695238095</v>
        <stp/>
        <stp>StudyData</stp>
        <stp>ATR(S.ALNY,MAType:=Sim,Period:=21)</stp>
        <stp>Bar</stp>
        <stp/>
        <stp>Close</stp>
        <stp>D</stp>
        <stp/>
        <stp/>
        <stp/>
        <stp/>
        <stp/>
        <stp>T</stp>
        <tr r="O10" s="1"/>
      </tp>
      <tp>
        <v>367.41</v>
        <stp/>
        <stp>ContractData</stp>
        <stp>S.ADI</stp>
        <stp>LastTrade</stp>
        <stp/>
        <stp>T</stp>
        <tr r="C5" s="1"/>
      </tp>
      <tp t="s">
        <v/>
        <stp/>
        <stp>ContractData</stp>
        <stp>S.SPCX</stp>
        <stp>PerCentNetLastTrade</stp>
        <stp/>
        <stp>T</stp>
        <tr r="E91" s="1"/>
      </tp>
      <tp>
        <v>88.56</v>
        <stp/>
        <stp>ContractData</stp>
        <stp>S.PDD</stp>
        <stp>LastTrade</stp>
        <stp/>
        <stp>T</stp>
        <tr r="R34" s="2"/>
        <tr r="C78" s="1"/>
      </tp>
      <tp>
        <v>544.84</v>
        <stp/>
        <stp>ContractData</stp>
        <stp>S.WDC</stp>
        <stp>LastTrade</stp>
        <stp/>
        <stp>T</stp>
        <tr r="C102" s="1"/>
      </tp>
      <tp t="s">
        <v/>
        <stp/>
        <stp>ContractData</stp>
        <stp>S.SBUX</stp>
        <stp>PerCentNetLastTrade</stp>
        <stp/>
        <stp>T</stp>
        <tr r="E87" s="1"/>
      </tp>
      <tp t="s">
        <v/>
        <stp/>
        <stp>ContractData</stp>
        <stp>S.SNDK</stp>
        <stp>PerCentNetLastTrade</stp>
        <stp/>
        <stp>T</stp>
        <tr r="E89" s="1"/>
      </tp>
      <tp t="s">
        <v/>
        <stp/>
        <stp>ContractData</stp>
        <stp>S.SNPS</stp>
        <stp>PerCentNetLastTrade</stp>
        <stp/>
        <stp>T</stp>
        <tr r="E90" s="1"/>
      </tp>
      <tp>
        <v>266.45999999999998</v>
        <stp/>
        <stp>ContractData</stp>
        <stp>S.ADP</stp>
        <stp>LastTrade</stp>
        <stp/>
        <stp>T</stp>
        <tr r="R37" s="2"/>
        <tr r="C6" s="1"/>
      </tp>
      <tp>
        <v>31.12</v>
        <stp/>
        <stp>ContractData</stp>
        <stp>S.KDP</stp>
        <stp>LastTrade</stp>
        <stp/>
        <stp>T</stp>
        <tr r="C52" s="1"/>
      </tp>
      <tp t="s">
        <v/>
        <stp/>
        <stp>ContractData</stp>
        <stp>S.SHOP</stp>
        <stp>PerCentNetLastTrade</stp>
        <stp/>
        <stp>T</stp>
        <tr r="E88" s="1"/>
      </tp>
      <tp>
        <v>6.8261904761999999</v>
        <stp/>
        <stp>StudyData</stp>
        <stp>ATR(S.TMUS,MAType:=Sim,Period:=21)</stp>
        <stp>Bar</stp>
        <stp/>
        <stp>Close</stp>
        <stp>D</stp>
        <stp/>
        <stp/>
        <stp/>
        <stp/>
        <stp/>
        <stp>T</stp>
        <tr r="O94" s="1"/>
      </tp>
      <tp>
        <v>0</v>
        <stp/>
        <stp>ContractData</stp>
        <stp>S.MU</stp>
        <stp>NetLastTrade</stp>
        <stp/>
        <stp>T</stp>
        <tr r="D68" s="1"/>
      </tp>
      <tp>
        <v>7.9895238094999996</v>
        <stp/>
        <stp>StudyData</stp>
        <stp>ATR(S.AMZN,MAType:=Sim,Period:=21)</stp>
        <stp>Bar</stp>
        <stp/>
        <stp>Close</stp>
        <stp>D</stp>
        <stp/>
        <stp/>
        <stp/>
        <stp/>
        <stp/>
        <stp>T</stp>
        <tr r="O14" s="1"/>
      </tp>
      <tp>
        <v>3.9999999999992042E-2</v>
        <stp/>
        <stp>ContractData</stp>
        <stp>S.EA</stp>
        <stp>NetLastTrade</stp>
        <stp/>
        <stp>T</stp>
        <tr r="D36" s="1"/>
      </tp>
      <tp>
        <v>9.2166666667000001</v>
        <stp/>
        <stp>StudyData</stp>
        <stp>ATR(S.AMGN,MAType:=Sim,Period:=21)</stp>
        <stp>Bar</stp>
        <stp/>
        <stp>Close</stp>
        <stp>D</stp>
        <stp/>
        <stp/>
        <stp/>
        <stp/>
        <stp/>
        <stp>T</stp>
        <tr r="O13" s="1"/>
      </tp>
      <tp>
        <v>40.609047619000002</v>
        <stp/>
        <stp>StudyData</stp>
        <stp>ATR(S.AMAT,MAType:=Sim,Period:=21)</stp>
        <stp>Bar</stp>
        <stp/>
        <stp>Close</stp>
        <stp>D</stp>
        <stp/>
        <stp/>
        <stp/>
        <stp/>
        <stp/>
        <stp>T</stp>
        <tr r="O11" s="1"/>
      </tp>
      <tp>
        <v>78.2</v>
        <stp/>
        <stp>ContractData</stp>
        <stp>S.XEL</stp>
        <stp>LastTrade</stp>
        <stp/>
        <stp>T</stp>
        <tr r="C104" s="1"/>
      </tp>
      <tp>
        <v>262.75</v>
        <stp/>
        <stp>ContractData</stp>
        <stp>S.CEG</stp>
        <stp>LastTrade</stp>
        <stp/>
        <stp>T</stp>
        <tr r="C24" s="1"/>
      </tp>
      <tp t="s">
        <v/>
        <stp/>
        <stp>ContractData</stp>
        <stp>S.REGN</stp>
        <stp>PerCentNetLastTrade</stp>
        <stp/>
        <stp>T</stp>
        <tr r="E83" s="1"/>
      </tp>
      <tp t="s">
        <v/>
        <stp/>
        <stp>ContractData</stp>
        <stp>S.ROST</stp>
        <stp>PerCentNetLastTrade</stp>
        <stp/>
        <stp>T</stp>
        <tr r="E86" s="1"/>
      </tp>
      <tp>
        <v>127.85000000000001</v>
        <stp/>
        <stp>ContractData</stp>
        <stp>S.AEP</stp>
        <stp>LastTrade</stp>
        <stp/>
        <stp>T</stp>
        <tr r="C8" s="1"/>
      </tp>
      <tp>
        <v>139.56</v>
        <stp/>
        <stp>ContractData</stp>
        <stp>S.PEP</stp>
        <stp>LastTrade</stp>
        <stp/>
        <stp>T</stp>
        <tr r="C79" s="1"/>
      </tp>
      <tp>
        <v>65.099999999999994</v>
        <stp/>
        <stp>ContractData</stp>
        <stp>S.FER</stp>
        <stp>LastTrade</stp>
        <stp/>
        <stp>T</stp>
        <tr r="C40" s="1"/>
      </tp>
      <tp>
        <v>367.69</v>
        <stp/>
        <stp>ContractData</stp>
        <stp>S.TER</stp>
        <stp>LastTrade</stp>
        <stp/>
        <stp>T</stp>
        <tr r="C93" s="1"/>
      </tp>
      <tp t="s">
        <v/>
        <stp/>
        <stp>ContractData</stp>
        <stp>S.RKLB</stp>
        <stp>PerCentNetLastTrade</stp>
        <stp/>
        <stp>T</stp>
        <tr r="E84" s="1"/>
      </tp>
      <tp>
        <v>58509.547421000003</v>
        <stp/>
        <stp>ContractData</stp>
        <stp>S.STX</stp>
        <stp>T_CVol</stp>
        <stp/>
        <stp>T</stp>
        <tr r="M92" s="1"/>
      </tp>
      <tp>
        <v>2752.278444</v>
        <stp/>
        <stp>ContractData</stp>
        <stp>S.CSX</stp>
        <stp>T_CVol</stp>
        <stp/>
        <stp>T</stp>
        <tr r="M31" s="1"/>
      </tp>
      <tp>
        <v>26.3</v>
        <stp/>
        <stp>ContractData</stp>
        <stp>S.WBD</stp>
        <stp>LastTrade</stp>
        <stp/>
        <stp>T</stp>
        <tr r="C100" s="1"/>
      </tp>
      <tp>
        <v>5.6285714285999999</v>
        <stp/>
        <stp>StudyData</stp>
        <stp>ATR(S.RKLB,MAType:=Sim,Period:=21)</stp>
        <stp>Bar</stp>
        <stp/>
        <stp>Close</stp>
        <stp>D</stp>
        <stp/>
        <stp/>
        <stp/>
        <stp/>
        <stp/>
        <stp>T</stp>
        <tr r="O84" s="1"/>
      </tp>
      <tp>
        <v>6.6171428571000002</v>
        <stp/>
        <stp>StudyData</stp>
        <stp>ATR(S.BKNG,MAType:=Sim,Period:=21)</stp>
        <stp>Bar</stp>
        <stp/>
        <stp>Close</stp>
        <stp>D</stp>
        <stp/>
        <stp/>
        <stp/>
        <stp/>
        <stp/>
        <stp>T</stp>
        <tr r="O20" s="1"/>
      </tp>
      <tp t="s">
        <v/>
        <stp/>
        <stp>ContractData</stp>
        <stp>S.TTWO</stp>
        <stp>PerCentNetLastTrade</stp>
        <stp/>
        <stp>T</stp>
        <tr r="E97" s="1"/>
      </tp>
      <tp>
        <v>0.70333333330000003</v>
        <stp/>
        <stp>StudyData</stp>
        <stp>ATR(S.EA,MAType:=Sim,Period:=21)</stp>
        <stp>Bar</stp>
        <stp/>
        <stp>Close</stp>
        <stp>D</stp>
        <stp/>
        <stp/>
        <stp/>
        <stp/>
        <stp/>
        <stp>T</stp>
        <tr r="L30" s="2"/>
        <tr r="O36" s="1"/>
      </tp>
      <tp t="s">
        <v/>
        <stp/>
        <stp>ContractData</stp>
        <stp>S.TSLA</stp>
        <stp>PerCentNetLastTrade</stp>
        <stp/>
        <stp>T</stp>
        <tr r="E96" s="1"/>
      </tp>
      <tp>
        <v>78.073809523799994</v>
        <stp/>
        <stp>StudyData</stp>
        <stp>ATR(S.MU,MAType:=Sim,Period:=21)</stp>
        <stp>Bar</stp>
        <stp/>
        <stp>Close</stp>
        <stp>D</stp>
        <stp/>
        <stp/>
        <stp/>
        <stp/>
        <stp/>
        <stp>T</stp>
        <tr r="O68" s="1"/>
      </tp>
      <tp t="s">
        <v/>
        <stp/>
        <stp>ContractData</stp>
        <stp>S.TMUS</stp>
        <stp>PerCentNetLastTrade</stp>
        <stp/>
        <stp>T</stp>
        <tr r="E94" s="1"/>
      </tp>
      <tp>
        <v>6.1204761904999998</v>
        <stp/>
        <stp>StudyData</stp>
        <stp>ATR(S.SHOP,MAType:=Sim,Period:=21)</stp>
        <stp>Bar</stp>
        <stp/>
        <stp>Close</stp>
        <stp>D</stp>
        <stp/>
        <stp/>
        <stp/>
        <stp/>
        <stp/>
        <stp>T</stp>
        <tr r="O88" s="1"/>
      </tp>
      <tp t="s">
        <v/>
        <stp/>
        <stp>ContractData</stp>
        <stp>S.WDAY</stp>
        <stp>PerCentNetLastTrade</stp>
        <stp/>
        <stp>T</stp>
        <tr r="E101" s="1"/>
      </tp>
      <tp>
        <v>207.95333333330001</v>
        <stp/>
        <stp>StudyData</stp>
        <stp>S.EA</stp>
        <stp>MA</stp>
        <stp>InputChoice=Close,MAType=Sim,Period=21</stp>
        <stp>MA</stp>
        <stp>D</stp>
        <stp/>
        <stp>all</stp>
        <stp/>
        <stp/>
        <stp/>
        <stp>T</stp>
        <tr r="P36" s="1"/>
      </tp>
      <tp>
        <v>67.164285714299993</v>
        <stp/>
        <stp>StudyData</stp>
        <stp>ATR(S.LITE,MAType:=Sim,Period:=21)</stp>
        <stp>Bar</stp>
        <stp/>
        <stp>Close</stp>
        <stp>D</stp>
        <stp/>
        <stp/>
        <stp/>
        <stp/>
        <stp/>
        <stp>T</stp>
        <tr r="O56" s="1"/>
      </tp>
      <tp>
        <v>3.7623809524</v>
        <stp/>
        <stp>StudyData</stp>
        <stp>ATR(S.GILD,MAType:=Sim,Period:=21)</stp>
        <stp>Bar</stp>
        <stp/>
        <stp>Close</stp>
        <stp>D</stp>
        <stp/>
        <stp/>
        <stp/>
        <stp/>
        <stp/>
        <stp>T</stp>
        <tr r="O43" s="1"/>
      </tp>
      <tp t="s">
        <v/>
        <stp/>
        <stp>ContractData</stp>
        <stp>S.VRTX</stp>
        <stp>PerCentNetLastTrade</stp>
        <stp/>
        <stp>T</stp>
        <tr r="E99" s="1"/>
      </tp>
      <tp>
        <v>372.95</v>
        <stp/>
        <stp>ContractData</stp>
        <stp>S.MAR</stp>
        <stp>LastTrade</stp>
        <stp/>
        <stp>T</stp>
        <tr r="C58" s="1"/>
      </tp>
      <tp>
        <v>54894.834156999998</v>
        <stp/>
        <stp>ContractData</stp>
        <stp>S.WMT</stp>
        <stp>T_CVol</stp>
        <stp/>
        <stp>T</stp>
        <tr r="M103" s="1"/>
      </tp>
      <tp>
        <v>2.4152380951999999</v>
        <stp/>
        <stp>StudyData</stp>
        <stp>ATR(S.NFLX,MAType:=Sim,Period:=21)</stp>
        <stp>Bar</stp>
        <stp/>
        <stp>Close</stp>
        <stp>D</stp>
        <stp/>
        <stp/>
        <stp/>
        <stp/>
        <stp/>
        <stp>T</stp>
        <tr r="O70" s="1"/>
      </tp>
      <tp>
        <v>6172180.0351149999</v>
        <stp/>
        <stp>StudyData</stp>
        <stp>S.APP</stp>
        <stp>MA</stp>
        <stp>InputChoice=Vol,MAType=Sim,Period=21</stp>
        <stp>MA</stp>
        <stp>D</stp>
        <stp>-1</stp>
        <stp>all</stp>
        <stp/>
        <stp/>
        <stp/>
        <stp>T</stp>
        <tr r="N15" s="1"/>
      </tp>
      <tp t="s">
        <v/>
        <stp/>
        <stp>ContractData</stp>
        <stp>S.WDAY</stp>
        <stp>Low</stp>
        <stp/>
        <stp>T</stp>
        <tr r="H101" s="1"/>
      </tp>
      <tp>
        <v>243.05</v>
        <stp/>
        <stp>ContractData</stp>
        <stp>S.HON</stp>
        <stp>LastTrade</stp>
        <stp/>
        <stp>T</stp>
        <tr r="C46" s="1"/>
      </tp>
      <tp t="s">
        <v/>
        <stp/>
        <stp>ContractData</stp>
        <stp>S.VRTX</stp>
        <stp>Low</stp>
        <stp/>
        <stp>T</stp>
        <tr r="H99" s="1"/>
      </tp>
      <tp>
        <v>391.97</v>
        <stp/>
        <stp>ContractData</stp>
        <stp>S.ROP</stp>
        <stp>LastTrade</stp>
        <stp/>
        <stp>T</stp>
        <tr r="R39" s="2"/>
        <tr r="C85" s="1"/>
      </tp>
      <tp>
        <v>209.9</v>
        <stp/>
        <stp>ContractData</stp>
        <stp>S.EA</stp>
        <stp>LastTrade</stp>
        <stp/>
        <stp>T</stp>
        <tr r="C36" s="1"/>
      </tp>
      <tp>
        <v>8.7609523809999992</v>
        <stp/>
        <stp>StudyData</stp>
        <stp>ATR(S.ADSK,MAType:=Sim,Period:=21)</stp>
        <stp>Bar</stp>
        <stp/>
        <stp>Close</stp>
        <stp>D</stp>
        <stp/>
        <stp/>
        <stp/>
        <stp/>
        <stp/>
        <stp>T</stp>
        <tr r="L38" s="2"/>
        <tr r="O7" s="1"/>
      </tp>
      <tp>
        <v>16.583809523799999</v>
        <stp/>
        <stp>StudyData</stp>
        <stp>ATR(S.IDXX,MAType:=Sim,Period:=21)</stp>
        <stp>Bar</stp>
        <stp/>
        <stp>Close</stp>
        <stp>D</stp>
        <stp/>
        <stp/>
        <stp/>
        <stp/>
        <stp/>
        <stp>T</stp>
        <tr r="O48" s="1"/>
      </tp>
      <tp>
        <v>7.2104761904999997</v>
        <stp/>
        <stp>StudyData</stp>
        <stp>ATR(S.ODFL,MAType:=Sim,Period:=21)</stp>
        <stp>Bar</stp>
        <stp/>
        <stp>Close</stp>
        <stp>D</stp>
        <stp/>
        <stp/>
        <stp/>
        <stp/>
        <stp/>
        <stp>T</stp>
        <tr r="O73" s="1"/>
      </tp>
      <tp>
        <v>9.1333333332999995</v>
        <stp/>
        <stp>StudyData</stp>
        <stp>ATR(S.WDAY,MAType:=Sim,Period:=21)</stp>
        <stp>Bar</stp>
        <stp/>
        <stp>Close</stp>
        <stp>D</stp>
        <stp/>
        <stp/>
        <stp/>
        <stp/>
        <stp/>
        <stp>T</stp>
        <tr r="O101" s="1"/>
      </tp>
      <tp>
        <v>11.212857142900001</v>
        <stp/>
        <stp>StudyData</stp>
        <stp>ATR(S.ADBE,MAType:=Sim,Period:=21)</stp>
        <stp>Bar</stp>
        <stp/>
        <stp>Close</stp>
        <stp>D</stp>
        <stp/>
        <stp/>
        <stp/>
        <stp/>
        <stp/>
        <stp>T</stp>
        <tr r="L35" s="2"/>
        <tr r="O4" s="1"/>
      </tp>
      <tp>
        <v>1.6728571429000001</v>
        <stp/>
        <stp>StudyData</stp>
        <stp>ATR(S.MDLZ,MAType:=Sim,Period:=21)</stp>
        <stp>Bar</stp>
        <stp/>
        <stp>Close</stp>
        <stp>D</stp>
        <stp/>
        <stp/>
        <stp/>
        <stp/>
        <stp/>
        <stp>T</stp>
        <tr r="O60" s="1"/>
      </tp>
      <tp>
        <v>14.4523809524</v>
        <stp/>
        <stp>StudyData</stp>
        <stp>ATR(S.CDNS,MAType:=Sim,Period:=21)</stp>
        <stp>Bar</stp>
        <stp/>
        <stp>Close</stp>
        <stp>D</stp>
        <stp/>
        <stp/>
        <stp/>
        <stp/>
        <stp/>
        <stp>T</stp>
        <tr r="O23" s="1"/>
      </tp>
      <tp>
        <v>13.024285714299999</v>
        <stp/>
        <stp>StudyData</stp>
        <stp>ATR(S.DDOG,MAType:=Sim,Period:=21)</stp>
        <stp>Bar</stp>
        <stp/>
        <stp>Close</stp>
        <stp>D</stp>
        <stp/>
        <stp/>
        <stp/>
        <stp/>
        <stp/>
        <stp>T</stp>
        <tr r="O34" s="1"/>
      </tp>
      <tp>
        <v>356.13</v>
        <stp/>
        <stp>ContractData</stp>
        <stp>S.GOOGL</stp>
        <stp>LastTrade</stp>
        <stp/>
        <stp>T</stp>
        <tr r="C45" s="1"/>
      </tp>
      <tp>
        <v>2212734.9269461441</v>
        <stp/>
        <stp>StudyData</stp>
        <stp>S.TRI</stp>
        <stp>MA</stp>
        <stp>InputChoice=Vol,MAType=Sim,Period=21</stp>
        <stp>MA</stp>
        <stp>D</stp>
        <stp>-1</stp>
        <stp>all</stp>
        <stp/>
        <stp/>
        <stp/>
        <stp>T</stp>
        <tr r="N95" s="1"/>
      </tp>
      <tp>
        <v>6362533.3222393803</v>
        <stp/>
        <stp>StudyData</stp>
        <stp>S.ARM</stp>
        <stp>MA</stp>
        <stp>InputChoice=Vol,MAType=Sim,Period=21</stp>
        <stp>MA</stp>
        <stp>D</stp>
        <stp>-1</stp>
        <stp>all</stp>
        <stp/>
        <stp/>
        <stp/>
        <stp>T</stp>
        <tr r="N16" s="1"/>
      </tp>
      <tp>
        <v>25.132380952399998</v>
        <stp/>
        <stp>StudyData</stp>
        <stp>ATR(S.META,MAType:=Sim,Period:=21)</stp>
        <stp>Bar</stp>
        <stp/>
        <stp>Close</stp>
        <stp>D</stp>
        <stp/>
        <stp/>
        <stp/>
        <stp/>
        <stp/>
        <stp>T</stp>
        <tr r="O62" s="1"/>
      </tp>
      <tp>
        <v>19.090952381000001</v>
        <stp/>
        <stp>StudyData</stp>
        <stp>ATR(S.REGN,MAType:=Sim,Period:=21)</stp>
        <stp>Bar</stp>
        <stp/>
        <stp>Close</stp>
        <stp>D</stp>
        <stp/>
        <stp/>
        <stp/>
        <stp/>
        <stp/>
        <stp>T</stp>
        <tr r="O83" s="1"/>
      </tp>
      <tp>
        <v>51.030476190500003</v>
        <stp/>
        <stp>StudyData</stp>
        <stp>ATR(S.MELI,MAType:=Sim,Period:=21)</stp>
        <stp>Bar</stp>
        <stp/>
        <stp>Close</stp>
        <stp>D</stp>
        <stp/>
        <stp/>
        <stp/>
        <stp/>
        <stp/>
        <stp>T</stp>
        <tr r="O61" s="1"/>
      </tp>
      <tp>
        <v>2.3804761905</v>
        <stp/>
        <stp>StudyData</stp>
        <stp>ATR(S.GEHC,MAType:=Sim,Period:=21)</stp>
        <stp>Bar</stp>
        <stp/>
        <stp>Close</stp>
        <stp>D</stp>
        <stp/>
        <stp/>
        <stp/>
        <stp/>
        <stp/>
        <stp>T</stp>
        <tr r="O42" s="1"/>
      </tp>
      <tp>
        <v>13765534.692303911</v>
        <stp/>
        <stp>StudyData</stp>
        <stp>S.CSX</stp>
        <stp>MA</stp>
        <stp>InputChoice=Vol,MAType=Sim,Period=21</stp>
        <stp>MA</stp>
        <stp>D</stp>
        <stp>-1</stp>
        <stp>all</stp>
        <stp/>
        <stp/>
        <stp/>
        <stp>T</stp>
        <tr r="N31" s="1"/>
      </tp>
      <tp>
        <v>476.15000000000003</v>
        <stp/>
        <stp>ContractData</stp>
        <stp>S.AMD</stp>
        <stp>LastTrade</stp>
        <stp/>
        <stp>T</stp>
        <tr r="C12" s="1"/>
      </tp>
      <tp t="s">
        <v/>
        <stp/>
        <stp>ContractData</stp>
        <stp>S.TSLA</stp>
        <stp>Low</stp>
        <stp/>
        <stp>T</stp>
        <tr r="H96" s="1"/>
      </tp>
      <tp t="s">
        <v/>
        <stp/>
        <stp>ContractData</stp>
        <stp>S.TTWO</stp>
        <stp>Low</stp>
        <stp/>
        <stp>T</stp>
        <tr r="H97" s="1"/>
      </tp>
      <tp t="s">
        <v/>
        <stp/>
        <stp>ContractData</stp>
        <stp>S.TMUS</stp>
        <stp>Low</stp>
        <stp/>
        <stp>T</stp>
        <tr r="H94" s="1"/>
      </tp>
      <tp>
        <v>111.2</v>
        <stp/>
        <stp>ContractData</stp>
        <stp>S.WMT</stp>
        <stp>LastTrade</stp>
        <stp/>
        <stp>T</stp>
        <tr r="C103" s="1"/>
      </tp>
      <tp>
        <v>1261.2899190000001</v>
        <stp/>
        <stp>ContractData</stp>
        <stp>S.ROP</stp>
        <stp>T_CVol</stp>
        <stp/>
        <stp>T</stp>
        <tr r="M85" s="1"/>
      </tp>
      <tp>
        <v>15014.974192</v>
        <stp/>
        <stp>ContractData</stp>
        <stp>S.PEP</stp>
        <stp>T_CVol</stp>
        <stp/>
        <stp>T</stp>
        <tr r="M79" s="1"/>
      </tp>
      <tp>
        <v>2969.599753</v>
        <stp/>
        <stp>ContractData</stp>
        <stp>S.ADP</stp>
        <stp>T_CVol</stp>
        <stp/>
        <stp>T</stp>
        <tr r="M6" s="1"/>
      </tp>
      <tp>
        <v>425.774</v>
        <stp/>
        <stp>ContractData</stp>
        <stp>S.AEP</stp>
        <stp>T_CVol</stp>
        <stp/>
        <stp>T</stp>
        <tr r="M8" s="1"/>
      </tp>
      <tp>
        <v>14909.16827</v>
        <stp/>
        <stp>ContractData</stp>
        <stp>S.APP</stp>
        <stp>T_CVol</stp>
        <stp/>
        <stp>T</stp>
        <tr r="M15" s="1"/>
      </tp>
      <tp>
        <v>960</v>
        <stp/>
        <stp>ContractData</stp>
        <stp>S.KDP</stp>
        <stp>T_CVol</stp>
        <stp/>
        <stp>T</stp>
        <tr r="M52" s="1"/>
      </tp>
      <tp>
        <v>2.8404761905</v>
        <stp/>
        <stp>StudyData</stp>
        <stp>ATR(S.SBUX,MAType:=Sim,Period:=21)</stp>
        <stp>Bar</stp>
        <stp/>
        <stp>Close</stp>
        <stp>D</stp>
        <stp/>
        <stp/>
        <stp/>
        <stp/>
        <stp/>
        <stp>T</stp>
        <tr r="O87" s="1"/>
      </tp>
      <tp>
        <v>4.0085714285999998</v>
        <stp/>
        <stp>StudyData</stp>
        <stp>ATR(S.ABNB,MAType:=Sim,Period:=21)</stp>
        <stp>Bar</stp>
        <stp/>
        <stp>Close</stp>
        <stp>D</stp>
        <stp/>
        <stp/>
        <stp/>
        <stp/>
        <stp/>
        <stp>T</stp>
        <tr r="L34" s="2"/>
        <tr r="O3" s="1"/>
      </tp>
      <tp>
        <v>22.628095238099998</v>
        <stp/>
        <stp>StudyData</stp>
        <stp>ATR(S.NBIS,MAType:=Sim,Period:=21)</stp>
        <stp>Bar</stp>
        <stp/>
        <stp>Close</stp>
        <stp>D</stp>
        <stp/>
        <stp/>
        <stp/>
        <stp/>
        <stp/>
        <stp>T</stp>
        <tr r="O69" s="1"/>
      </tp>
      <tp>
        <v>5508928.23664995</v>
        <stp/>
        <stp>StudyData</stp>
        <stp>S.STX</stp>
        <stp>MA</stp>
        <stp>InputChoice=Vol,MAType=Sim,Period=21</stp>
        <stp>MA</stp>
        <stp>D</stp>
        <stp>-1</stp>
        <stp>all</stp>
        <stp/>
        <stp/>
        <stp/>
        <stp>T</stp>
        <tr r="N92" s="1"/>
      </tp>
      <tp t="s">
        <v/>
        <stp/>
        <stp>ContractData</stp>
        <stp>S.SPCX</stp>
        <stp>Low</stp>
        <stp/>
        <stp>T</stp>
        <tr r="H91" s="1"/>
      </tp>
      <tp t="s">
        <v/>
        <stp/>
        <stp>ContractData</stp>
        <stp>S.SHOP</stp>
        <stp>Low</stp>
        <stp/>
        <stp>T</stp>
        <tr r="H88" s="1"/>
      </tp>
      <tp t="s">
        <v/>
        <stp/>
        <stp>ContractData</stp>
        <stp>S.SNDK</stp>
        <stp>Low</stp>
        <stp/>
        <stp>T</stp>
        <tr r="H89" s="1"/>
      </tp>
      <tp t="s">
        <v/>
        <stp/>
        <stp>ContractData</stp>
        <stp>S.SNPS</stp>
        <stp>Low</stp>
        <stp/>
        <stp>T</stp>
        <tr r="H90" s="1"/>
      </tp>
      <tp t="s">
        <v/>
        <stp/>
        <stp>ContractData</stp>
        <stp>S.SBUX</stp>
        <stp>Low</stp>
        <stp/>
        <stp>T</stp>
        <tr r="H87" s="1"/>
      </tp>
      <tp>
        <v>0</v>
        <stp/>
        <stp>ContractData</stp>
        <stp>S.GOOGL</stp>
        <stp>NetLastTrade</stp>
        <stp/>
        <stp>T</stp>
        <tr r="D45" s="1"/>
      </tp>
      <tp>
        <v>2.2828571429000002</v>
        <stp/>
        <stp>StudyData</stp>
        <stp>ATR(S.CCEP,MAType:=Sim,Period:=21)</stp>
        <stp>Bar</stp>
        <stp/>
        <stp>Close</stp>
        <stp>D</stp>
        <stp/>
        <stp/>
        <stp/>
        <stp/>
        <stp/>
        <stp>T</stp>
        <tr r="O22" s="1"/>
      </tp>
      <tp>
        <v>3.4995238094999999</v>
        <stp/>
        <stp>StudyData</stp>
        <stp>ATR(S.PCAR,MAType:=Sim,Period:=21)</stp>
        <stp>Bar</stp>
        <stp/>
        <stp>Close</stp>
        <stp>D</stp>
        <stp/>
        <stp/>
        <stp/>
        <stp/>
        <stp/>
        <stp>T</stp>
        <tr r="O77" s="1"/>
      </tp>
      <tp>
        <v>7.4719047619000003</v>
        <stp/>
        <stp>StudyData</stp>
        <stp>ATR(S.QCOM,MAType:=Sim,Period:=21)</stp>
        <stp>Bar</stp>
        <stp/>
        <stp>Close</stp>
        <stp>D</stp>
        <stp/>
        <stp/>
        <stp/>
        <stp/>
        <stp/>
        <stp>T</stp>
        <tr r="O82" s="1"/>
      </tp>
      <tp>
        <v>4.0023809524000002</v>
        <stp/>
        <stp>StudyData</stp>
        <stp>ATR(S.MCHP,MAType:=Sim,Period:=21)</stp>
        <stp>Bar</stp>
        <stp/>
        <stp>Close</stp>
        <stp>D</stp>
        <stp/>
        <stp/>
        <stp/>
        <stp/>
        <stp/>
        <stp>T</stp>
        <tr r="O59" s="1"/>
      </tp>
      <tp t="s">
        <v/>
        <stp/>
        <stp>ContractData</stp>
        <stp>S.RKLB</stp>
        <stp>Low</stp>
        <stp/>
        <stp>T</stp>
        <tr r="H84" s="1"/>
      </tp>
      <tp t="s">
        <v/>
        <stp/>
        <stp>ContractData</stp>
        <stp>S.ROST</stp>
        <stp>Low</stp>
        <stp/>
        <stp>T</stp>
        <tr r="H86" s="1"/>
      </tp>
      <tp>
        <v>60.49</v>
        <stp/>
        <stp>ContractData</stp>
        <stp>S.BKR</stp>
        <stp>LastTrade</stp>
        <stp/>
        <stp>T</stp>
        <tr r="R36" s="2"/>
        <tr r="C21" s="1"/>
      </tp>
      <tp t="s">
        <v/>
        <stp/>
        <stp>ContractData</stp>
        <stp>S.REGN</stp>
        <stp>Low</stp>
        <stp/>
        <stp>T</stp>
        <tr r="H83" s="1"/>
      </tp>
      <tp>
        <v>16815.817199000001</v>
        <stp/>
        <stp>ContractData</stp>
        <stp>S.TER</stp>
        <stp>T_CVol</stp>
        <stp/>
        <stp>T</stp>
        <tr r="M93" s="1"/>
      </tp>
      <tp>
        <v>5029.8469709999999</v>
        <stp/>
        <stp>ContractData</stp>
        <stp>S.BKR</stp>
        <stp>T_CVol</stp>
        <stp/>
        <stp>T</stp>
        <tr r="M21" s="1"/>
      </tp>
      <tp>
        <v>5287.017691</v>
        <stp/>
        <stp>ContractData</stp>
        <stp>S.FER</stp>
        <stp>T_CVol</stp>
        <stp/>
        <stp>T</stp>
        <tr r="M40" s="1"/>
      </tp>
      <tp>
        <v>22376.973262</v>
        <stp/>
        <stp>ContractData</stp>
        <stp>S.MAR</stp>
        <stp>T_CVol</stp>
        <stp/>
        <stp>T</stp>
        <tr r="M58" s="1"/>
      </tp>
      <tp>
        <v>25.85</v>
        <stp/>
        <stp>ContractData</stp>
        <stp>S.KHC</stp>
        <stp>LastTrade</stp>
        <stp/>
        <stp>T</stp>
        <tr r="C53" s="1"/>
      </tp>
      <tp t="s">
        <v/>
        <stp/>
        <stp>ContractData</stp>
        <stp>S.QCOM</stp>
        <stp>Low</stp>
        <stp/>
        <stp>T</stp>
        <tr r="H82" s="1"/>
      </tp>
      <tp>
        <v>29824391.054664399</v>
        <stp/>
        <stp>StudyData</stp>
        <stp>S.GOOGL</stp>
        <stp>MA</stp>
        <stp>InputChoice=Vol,MAType=Sim,Period=21</stp>
        <stp>MA</stp>
        <stp>D</stp>
        <stp>-1</stp>
        <stp>all</stp>
        <stp/>
        <stp/>
        <stp/>
        <stp>T</stp>
        <tr r="N45" s="1"/>
      </tp>
      <tp>
        <v>907.46619047620004</v>
        <stp/>
        <stp>StudyData</stp>
        <stp>S.MU</stp>
        <stp>MA</stp>
        <stp>InputChoice=Close,MAType=Sim,Period=21</stp>
        <stp>MA</stp>
        <stp>D</stp>
        <stp/>
        <stp>all</stp>
        <stp/>
        <stp/>
        <stp/>
        <stp>T</stp>
        <tr r="P68" s="1"/>
      </tp>
      <tp>
        <v>8.5785714286000001</v>
        <stp/>
        <stp>StudyData</stp>
        <stp>ATR(S.AAPL,MAType:=Sim,Period:=21)</stp>
        <stp>Bar</stp>
        <stp/>
        <stp>Close</stp>
        <stp>D</stp>
        <stp/>
        <stp/>
        <stp/>
        <stp/>
        <stp/>
        <stp>T</stp>
        <tr r="L33" s="2"/>
        <tr r="O2" s="1"/>
      </tp>
      <tp>
        <v>1.3638095238000001</v>
        <stp/>
        <stp>StudyData</stp>
        <stp>ATR(S.FAST,MAType:=Sim,Period:=21)</stp>
        <stp>Bar</stp>
        <stp/>
        <stp>Close</stp>
        <stp>D</stp>
        <stp/>
        <stp/>
        <stp/>
        <stp/>
        <stp/>
        <stp>T</stp>
        <tr r="O39" s="1"/>
      </tp>
      <tp>
        <v>8.1661904762000006</v>
        <stp/>
        <stp>StudyData</stp>
        <stp>ATR(S.DASH,MAType:=Sim,Period:=21)</stp>
        <stp>Bar</stp>
        <stp/>
        <stp>Close</stp>
        <stp>D</stp>
        <stp/>
        <stp/>
        <stp/>
        <stp/>
        <stp/>
        <stp>T</stp>
        <tr r="O33" s="1"/>
      </tp>
      <tp>
        <v>3.5847619048000001</v>
        <stp/>
        <stp>StudyData</stp>
        <stp>ATR(S.PAYX,MAType:=Sim,Period:=21)</stp>
        <stp>Bar</stp>
        <stp/>
        <stp>Close</stp>
        <stp>D</stp>
        <stp/>
        <stp/>
        <stp/>
        <stp/>
        <stp/>
        <stp>T</stp>
        <tr r="O76" s="1"/>
      </tp>
      <tp>
        <v>16.423809523799999</v>
        <stp/>
        <stp>StudyData</stp>
        <stp>ATR(S.PANW,MAType:=Sim,Period:=21)</stp>
        <stp>Bar</stp>
        <stp/>
        <stp>Close</stp>
        <stp>D</stp>
        <stp/>
        <stp/>
        <stp/>
        <stp/>
        <stp/>
        <stp>T</stp>
        <tr r="O75" s="1"/>
      </tp>
      <tp>
        <v>5.8171428571000003</v>
        <stp/>
        <stp>StudyData</stp>
        <stp>ATR(S.FANG,MAType:=Sim,Period:=21)</stp>
        <stp>Bar</stp>
        <stp/>
        <stp>Close</stp>
        <stp>D</stp>
        <stp/>
        <stp/>
        <stp/>
        <stp/>
        <stp/>
        <stp>T</stp>
        <tr r="O38" s="1"/>
      </tp>
      <tp>
        <v>478.38</v>
        <stp/>
        <stp>ContractData</stp>
        <stp>S.LIN</stp>
        <stp>LastTrade</stp>
        <stp/>
        <stp>T</stp>
        <tr r="C55" s="1"/>
      </tp>
      <tp t="s">
        <v/>
        <stp/>
        <stp>ContractData</stp>
        <stp>S.PYPL</stp>
        <stp>Low</stp>
        <stp/>
        <stp>T</stp>
        <tr r="H81" s="1"/>
      </tp>
      <tp t="s">
        <v/>
        <stp/>
        <stp>ContractData</stp>
        <stp>S.PLTR</stp>
        <stp>Low</stp>
        <stp/>
        <stp>T</stp>
        <tr r="H80" s="1"/>
      </tp>
      <tp t="s">
        <v/>
        <stp/>
        <stp>ContractData</stp>
        <stp>S.PCAR</stp>
        <stp>Low</stp>
        <stp/>
        <stp>T</stp>
        <tr r="H77" s="1"/>
      </tp>
      <tp t="s">
        <v/>
        <stp/>
        <stp>ContractData</stp>
        <stp>S.PANW</stp>
        <stp>Low</stp>
        <stp/>
        <stp>T</stp>
        <tr r="H75" s="1"/>
      </tp>
      <tp t="s">
        <v/>
        <stp/>
        <stp>ContractData</stp>
        <stp>S.PAYX</stp>
        <stp>Low</stp>
        <stp/>
        <stp>T</stp>
        <tr r="H76" s="1"/>
      </tp>
      <tp>
        <v>218.68</v>
        <stp/>
        <stp>ContractData</stp>
        <stp>S.XEL</stp>
        <stp>T_CVol</stp>
        <stp/>
        <stp>T</stp>
        <tr r="M104" s="1"/>
      </tp>
      <tp t="s">
        <v/>
        <stp/>
        <stp>ContractData</stp>
        <stp>S.AVGO</stp>
        <stp>PerCentNetLastTrade</stp>
        <stp/>
        <stp>T</stp>
        <tr r="E18" s="1"/>
      </tp>
      <tp t="s">
        <v/>
        <stp/>
        <stp>ContractData</stp>
        <stp>S.ASML</stp>
        <stp>PerCentNetLastTrade</stp>
        <stp/>
        <stp>T</stp>
        <tr r="E17" s="1"/>
      </tp>
      <tp t="s">
        <v/>
        <stp/>
        <stp>ContractData</stp>
        <stp>S.ORLY</stp>
        <stp>Low</stp>
        <stp/>
        <stp>T</stp>
        <tr r="H74" s="1"/>
      </tp>
      <tp t="s">
        <v/>
        <stp/>
        <stp>ContractData</stp>
        <stp>S.AXON</stp>
        <stp>PerCentNetLastTrade</stp>
        <stp/>
        <stp>T</stp>
        <tr r="E19" s="1"/>
      </tp>
      <tp t="s">
        <v/>
        <stp/>
        <stp>ContractData</stp>
        <stp>S.ADBE</stp>
        <stp>PerCentNetLastTrade</stp>
        <stp/>
        <stp>T</stp>
        <tr r="E4" s="1"/>
      </tp>
      <tp t="s">
        <v/>
        <stp/>
        <stp>ContractData</stp>
        <stp>S.ADSK</stp>
        <stp>PerCentNetLastTrade</stp>
        <stp/>
        <stp>T</stp>
        <tr r="E7" s="1"/>
      </tp>
      <tp t="s">
        <v/>
        <stp/>
        <stp>ContractData</stp>
        <stp>S.AAPL</stp>
        <stp>PerCentNetLastTrade</stp>
        <stp/>
        <stp>T</stp>
        <tr r="E2" s="1"/>
      </tp>
      <tp t="s">
        <v/>
        <stp/>
        <stp>ContractData</stp>
        <stp>S.ABNB</stp>
        <stp>PerCentNetLastTrade</stp>
        <stp/>
        <stp>T</stp>
        <tr r="E3" s="1"/>
      </tp>
      <tp t="s">
        <v/>
        <stp/>
        <stp>ContractData</stp>
        <stp>S.AMGN</stp>
        <stp>PerCentNetLastTrade</stp>
        <stp/>
        <stp>T</stp>
        <tr r="E13" s="1"/>
      </tp>
      <tp t="s">
        <v/>
        <stp/>
        <stp>ContractData</stp>
        <stp>S.AMAT</stp>
        <stp>PerCentNetLastTrade</stp>
        <stp/>
        <stp>T</stp>
        <tr r="E11" s="1"/>
      </tp>
      <tp t="s">
        <v/>
        <stp/>
        <stp>ContractData</stp>
        <stp>S.AMZN</stp>
        <stp>PerCentNetLastTrade</stp>
        <stp/>
        <stp>T</stp>
        <tr r="E14" s="1"/>
      </tp>
      <tp t="s">
        <v/>
        <stp/>
        <stp>ContractData</stp>
        <stp>S.ALAB</stp>
        <stp>PerCentNetLastTrade</stp>
        <stp/>
        <stp>T</stp>
        <tr r="E9" s="1"/>
      </tp>
      <tp t="s">
        <v/>
        <stp/>
        <stp>ContractData</stp>
        <stp>S.ALNY</stp>
        <stp>PerCentNetLastTrade</stp>
        <stp/>
        <stp>T</stp>
        <tr r="E10" s="1"/>
      </tp>
      <tp>
        <v>12998612.22829677</v>
        <stp/>
        <stp>StudyData</stp>
        <stp>S.KHC</stp>
        <stp>MA</stp>
        <stp>InputChoice=Vol,MAType=Sim,Period=21</stp>
        <stp>MA</stp>
        <stp>D</stp>
        <stp>-1</stp>
        <stp>all</stp>
        <stp/>
        <stp/>
        <stp/>
        <stp>T</stp>
        <tr r="N53" s="1"/>
      </tp>
      <tp t="s">
        <v/>
        <stp/>
        <stp>ContractData</stp>
        <stp>S.ODFL</stp>
        <stp>Low</stp>
        <stp/>
        <stp>T</stp>
        <tr r="H73" s="1"/>
      </tp>
      <tp>
        <v>57932.222908000003</v>
        <stp/>
        <stp>ContractData</stp>
        <stp>S.ARM</stp>
        <stp>T_CVol</stp>
        <stp/>
        <stp>T</stp>
        <tr r="M16" s="1"/>
      </tp>
      <tp t="s">
        <v/>
        <stp/>
        <stp>ContractData</stp>
        <stp>S.MU</stp>
        <stp>Open</stp>
        <stp/>
        <stp>T</stp>
        <tr r="F68" s="1"/>
      </tp>
      <tp>
        <v>-19.839411174305784</v>
        <stp/>
        <stp>StudyData</stp>
        <stp>S.CMCSA</stp>
        <stp>PCB</stp>
        <stp>BaseType=Index,Index=1</stp>
        <stp>Close</stp>
        <stp>A</stp>
        <stp>0</stp>
        <stp>all</stp>
        <stp/>
        <stp/>
        <stp/>
        <stp>T</stp>
        <tr r="L25" s="1"/>
      </tp>
      <tp t="s">
        <v/>
        <stp/>
        <stp>StudyData</stp>
        <stp>S.CMCSA</stp>
        <stp>PCB</stp>
        <stp>BaseType=Index,Index=1</stp>
        <stp>Close</stp>
        <stp>M</stp>
        <stp>0</stp>
        <stp>all</stp>
        <stp/>
        <stp/>
        <stp/>
        <stp>T</stp>
        <tr r="J25" s="1"/>
      </tp>
      <tp t="s">
        <v/>
        <stp/>
        <stp>StudyData</stp>
        <stp>S.CMCSA</stp>
        <stp>PCB</stp>
        <stp>BaseType=Index,Index=1</stp>
        <stp>Close</stp>
        <stp>W</stp>
        <stp>0</stp>
        <stp>all</stp>
        <stp/>
        <stp/>
        <stp/>
        <stp>T</stp>
        <tr r="I25" s="1"/>
      </tp>
      <tp>
        <v>-2.4032586558044802</v>
        <stp/>
        <stp>StudyData</stp>
        <stp>S.CMCSA</stp>
        <stp>PCB</stp>
        <stp>BaseType=Index,Index=1</stp>
        <stp>Close</stp>
        <stp>Q</stp>
        <stp>0</stp>
        <stp>all</stp>
        <stp/>
        <stp/>
        <stp/>
        <stp>T</stp>
        <tr r="K25" s="1"/>
      </tp>
      <tp t="s">
        <v/>
        <stp/>
        <stp>ContractData</stp>
        <stp>S.EA</stp>
        <stp>Open</stp>
        <stp/>
        <stp>T</stp>
        <tr r="F36" s="1"/>
      </tp>
      <tp t="s">
        <v/>
        <stp/>
        <stp>ContractData</stp>
        <stp>S.NXPI</stp>
        <stp>Low</stp>
        <stp/>
        <stp>T</stp>
        <tr r="H72" s="1"/>
      </tp>
      <tp t="s">
        <v/>
        <stp/>
        <stp>ContractData</stp>
        <stp>S.NVDA</stp>
        <stp>Low</stp>
        <stp/>
        <stp>T</stp>
        <tr r="H71" s="1"/>
      </tp>
      <tp>
        <v>2090685.8366232391</v>
        <stp/>
        <stp>StudyData</stp>
        <stp>S.LIN</stp>
        <stp>MA</stp>
        <stp>InputChoice=Vol,MAType=Sim,Period=21</stp>
        <stp>MA</stp>
        <stp>D</stp>
        <stp>-1</stp>
        <stp>all</stp>
        <stp/>
        <stp/>
        <stp/>
        <stp>T</stp>
        <tr r="N55" s="1"/>
      </tp>
      <tp t="s">
        <v/>
        <stp/>
        <stp>ContractData</stp>
        <stp>S.NBIS</stp>
        <stp>Low</stp>
        <stp/>
        <stp>T</stp>
        <tr r="H69" s="1"/>
      </tp>
      <tp t="s">
        <v/>
        <stp/>
        <stp>ContractData</stp>
        <stp>S.NFLX</stp>
        <stp>Low</stp>
        <stp/>
        <stp>T</stp>
        <tr r="H70" s="1"/>
      </tp>
      <tp>
        <v>13701.560706</v>
        <stp/>
        <stp>ContractData</stp>
        <stp>S.TXN</stp>
        <stp>T_CVol</stp>
        <stp/>
        <stp>T</stp>
        <tr r="M98" s="1"/>
      </tp>
      <tp>
        <v>1593.683</v>
        <stp/>
        <stp>ContractData</stp>
        <stp>S.HON</stp>
        <stp>T_CVol</stp>
        <stp/>
        <stp>T</stp>
        <tr r="M46" s="1"/>
      </tp>
      <tp>
        <v>7460.251937</v>
        <stp/>
        <stp>ContractData</stp>
        <stp>S.LIN</stp>
        <stp>T_CVol</stp>
        <stp/>
        <stp>T</stp>
        <tr r="M55" s="1"/>
      </tp>
      <tp t="s">
        <v/>
        <stp/>
        <stp>ContractData</stp>
        <stp>S.EA</stp>
        <stp>PerCentNetLastTrade</stp>
        <stp/>
        <stp>T</stp>
        <tr r="E36" s="1"/>
      </tp>
      <tp t="s">
        <v/>
        <stp/>
        <stp>ContractData</stp>
        <stp>S.MU</stp>
        <stp>PerCentNetLastTrade</stp>
        <stp/>
        <stp>T</stp>
        <tr r="E68" s="1"/>
      </tp>
      <tp t="s">
        <v/>
        <stp/>
        <stp>ContractData</stp>
        <stp>S.CTAS</stp>
        <stp>PerCentNetLastTrade</stp>
        <stp/>
        <stp>T</stp>
        <tr r="E32" s="1"/>
      </tp>
      <tp t="s">
        <v/>
        <stp/>
        <stp>ContractData</stp>
        <stp>S.CPRT</stp>
        <stp>PerCentNetLastTrade</stp>
        <stp/>
        <stp>T</stp>
        <tr r="E27" s="1"/>
      </tp>
      <tp t="s">
        <v/>
        <stp/>
        <stp>ContractData</stp>
        <stp>S.CSCO</stp>
        <stp>PerCentNetLastTrade</stp>
        <stp/>
        <stp>T</stp>
        <tr r="E30" s="1"/>
      </tp>
      <tp t="s">
        <v/>
        <stp/>
        <stp>ContractData</stp>
        <stp>S.CRWD</stp>
        <stp>PerCentNetLastTrade</stp>
        <stp/>
        <stp>T</stp>
        <tr r="E28" s="1"/>
      </tp>
      <tp t="s">
        <v/>
        <stp/>
        <stp>ContractData</stp>
        <stp>S.CRWV</stp>
        <stp>PerCentNetLastTrade</stp>
        <stp/>
        <stp>T</stp>
        <tr r="E29" s="1"/>
      </tp>
      <tp t="s">
        <v/>
        <stp/>
        <stp>ContractData</stp>
        <stp>S.MSFT</stp>
        <stp>Low</stp>
        <stp/>
        <stp>T</stp>
        <tr r="H66" s="1"/>
      </tp>
      <tp t="s">
        <v/>
        <stp/>
        <stp>ContractData</stp>
        <stp>S.MSTR</stp>
        <stp>Low</stp>
        <stp/>
        <stp>T</stp>
        <tr r="H67" s="1"/>
      </tp>
      <tp t="s">
        <v/>
        <stp/>
        <stp>ContractData</stp>
        <stp>S.MRVL</stp>
        <stp>Low</stp>
        <stp/>
        <stp>T</stp>
        <tr r="H65" s="1"/>
      </tp>
      <tp t="s">
        <v/>
        <stp/>
        <stp>ContractData</stp>
        <stp>S.MPWR</stp>
        <stp>Low</stp>
        <stp/>
        <stp>T</stp>
        <tr r="H64" s="1"/>
      </tp>
      <tp t="s">
        <v/>
        <stp/>
        <stp>ContractData</stp>
        <stp>S.CDNS</stp>
        <stp>PerCentNetLastTrade</stp>
        <stp/>
        <stp>T</stp>
        <tr r="E23" s="1"/>
      </tp>
      <tp>
        <v>856.13</v>
        <stp/>
        <stp>ContractData</stp>
        <stp>S.STX</stp>
        <stp>LastTrade</stp>
        <stp/>
        <stp>T</stp>
        <tr r="C92" s="1"/>
      </tp>
      <tp t="s">
        <v/>
        <stp/>
        <stp>ContractData</stp>
        <stp>S.MNST</stp>
        <stp>Low</stp>
        <stp/>
        <stp>T</stp>
        <tr r="H63" s="1"/>
      </tp>
      <tp t="s">
        <v/>
        <stp/>
        <stp>ContractData</stp>
        <stp>S.CCEP</stp>
        <stp>PerCentNetLastTrade</stp>
        <stp/>
        <stp>T</stp>
        <tr r="E22" s="1"/>
      </tp>
      <tp t="s">
        <v/>
        <stp/>
        <stp>ContractData</stp>
        <stp>S.MCHP</stp>
        <stp>Low</stp>
        <stp/>
        <stp>T</stp>
        <tr r="H59" s="1"/>
      </tp>
      <tp t="s">
        <v/>
        <stp/>
        <stp>ContractData</stp>
        <stp>S.COST</stp>
        <stp>PerCentNetLastTrade</stp>
        <stp/>
        <stp>T</stp>
        <tr r="E26" s="1"/>
      </tp>
      <tp t="s">
        <v/>
        <stp/>
        <stp>ContractData</stp>
        <stp>S.MELI</stp>
        <stp>Low</stp>
        <stp/>
        <stp>T</stp>
        <tr r="H61" s="1"/>
      </tp>
      <tp t="s">
        <v/>
        <stp/>
        <stp>ContractData</stp>
        <stp>S.META</stp>
        <stp>Low</stp>
        <stp/>
        <stp>T</stp>
        <tr r="H62" s="1"/>
      </tp>
      <tp t="s">
        <v/>
        <stp/>
        <stp>ContractData</stp>
        <stp>S.MDLZ</stp>
        <stp>Low</stp>
        <stp/>
        <stp>T</stp>
        <tr r="H60" s="1"/>
      </tp>
      <tp t="s">
        <v/>
        <stp/>
        <stp>ContractData</stp>
        <stp>S.CMCSA</stp>
        <stp>Open</stp>
        <stp/>
        <stp>T</stp>
        <tr r="F25" s="1"/>
      </tp>
      <tp t="s">
        <v/>
        <stp/>
        <stp>ContractData</stp>
        <stp>S.LRCX</stp>
        <stp>Low</stp>
        <stp/>
        <stp>T</stp>
        <tr r="H57" s="1"/>
      </tp>
      <tp>
        <v>10253066.76539438</v>
        <stp/>
        <stp>StudyData</stp>
        <stp>S.BKR</stp>
        <stp>MA</stp>
        <stp>InputChoice=Vol,MAType=Sim,Period=21</stp>
        <stp>MA</stp>
        <stp>D</stp>
        <stp>-1</stp>
        <stp>all</stp>
        <stp/>
        <stp/>
        <stp/>
        <stp>T</stp>
        <tr r="N21" s="1"/>
      </tp>
      <tp t="s">
        <v/>
        <stp/>
        <stp>ContractData</stp>
        <stp>S.LITE</stp>
        <stp>Low</stp>
        <stp/>
        <stp>T</stp>
        <tr r="H56" s="1"/>
      </tp>
      <tp t="s">
        <v/>
        <stp/>
        <stp>ContractData</stp>
        <stp>S.BKNG</stp>
        <stp>PerCentNetLastTrade</stp>
        <stp/>
        <stp>T</stp>
        <tr r="E20" s="1"/>
      </tp>
      <tp t="s">
        <v/>
        <stp/>
        <stp>ContractData</stp>
        <stp>S.CMCSA</stp>
        <stp>High</stp>
        <stp/>
        <stp>T</stp>
        <tr r="G25" s="1"/>
      </tp>
      <tp>
        <v>239.69</v>
        <stp/>
        <stp>ContractData</stp>
        <stp>S.ARM</stp>
        <stp>LastTrade</stp>
        <stp/>
        <stp>T</stp>
        <tr r="C16" s="1"/>
      </tp>
      <tp>
        <v>98.13</v>
        <stp/>
        <stp>ContractData</stp>
        <stp>S.TRI</stp>
        <stp>LastTrade</stp>
        <stp/>
        <stp>T</stp>
        <tr r="C95" s="1"/>
      </tp>
      <tp>
        <v>580671.15476399998</v>
        <stp/>
        <stp>ContractData</stp>
        <stp>S.GOOGL</stp>
        <stp>T_CVol</stp>
        <stp/>
        <stp>T</stp>
        <tr r="M45" s="1"/>
      </tp>
      <tp t="s">
        <v/>
        <stp/>
        <stp>ContractData</stp>
        <stp>S.KLAC</stp>
        <stp>Low</stp>
        <stp/>
        <stp>T</stp>
        <tr r="H54" s="1"/>
      </tp>
      <tp>
        <v>450.081458</v>
        <stp/>
        <stp>ContractData</stp>
        <stp>S.TRI</stp>
        <stp>T_CVol</stp>
        <stp/>
        <stp>T</stp>
        <tr r="M95" s="1"/>
      </tp>
      <tp>
        <v>8729.8442279999999</v>
        <stp/>
        <stp>ContractData</stp>
        <stp>S.ADI</stp>
        <stp>T_CVol</stp>
        <stp/>
        <stp>T</stp>
        <tr r="M5" s="1"/>
      </tp>
      <tp t="s">
        <v/>
        <stp/>
        <stp>ContractData</stp>
        <stp>S.GOOGL</stp>
        <stp>PerCentNetLastTrade</stp>
        <stp/>
        <stp>T</stp>
        <tr r="E45" s="1"/>
      </tp>
      <tp>
        <v>21516482.748532958</v>
        <stp/>
        <stp>StudyData</stp>
        <stp>S.WMT</stp>
        <stp>MA</stp>
        <stp>InputChoice=Vol,MAType=Sim,Period=21</stp>
        <stp>MA</stp>
        <stp>D</stp>
        <stp>-1</stp>
        <stp>all</stp>
        <stp/>
        <stp/>
        <stp/>
        <stp>T</stp>
        <tr r="N103" s="1"/>
      </tp>
      <tp t="s">
        <v/>
        <stp/>
        <stp>ContractData</stp>
        <stp>S.DXCM</stp>
        <stp>PerCentNetLastTrade</stp>
        <stp/>
        <stp>T</stp>
        <tr r="E35" s="1"/>
      </tp>
      <tp t="s">
        <v/>
        <stp/>
        <stp>ContractData</stp>
        <stp>S.DDOG</stp>
        <stp>PerCentNetLastTrade</stp>
        <stp/>
        <stp>T</stp>
        <tr r="E34" s="1"/>
      </tp>
      <tp>
        <v>50.4</v>
        <stp/>
        <stp>ContractData</stp>
        <stp>S.CSX</stp>
        <stp>LastTrade</stp>
        <stp/>
        <stp>T</stp>
        <tr r="C31" s="1"/>
      </tp>
      <tp t="s">
        <v/>
        <stp/>
        <stp>ContractData</stp>
        <stp>S.DASH</stp>
        <stp>PerCentNetLastTrade</stp>
        <stp/>
        <stp>T</stp>
        <tr r="E33" s="1"/>
      </tp>
      <tp>
        <v>27916168.299772099</v>
        <stp/>
        <stp>StudyData</stp>
        <stp>S.AMD</stp>
        <stp>MA</stp>
        <stp>InputChoice=Vol,MAType=Sim,Period=21</stp>
        <stp>MA</stp>
        <stp>D</stp>
        <stp>-1</stp>
        <stp>all</stp>
        <stp/>
        <stp/>
        <stp/>
        <stp>T</stp>
        <tr r="N12" s="1"/>
      </tp>
      <tp>
        <v>12.3428571429</v>
        <stp/>
        <stp>StudyData</stp>
        <stp>ATR(S.NXPI,MAType:=Sim,Period:=21)</stp>
        <stp>Bar</stp>
        <stp/>
        <stp>Close</stp>
        <stp>D</stp>
        <stp/>
        <stp/>
        <stp/>
        <stp/>
        <stp/>
        <stp>T</stp>
        <tr r="O72" s="1"/>
      </tp>
      <tp t="s">
        <v/>
        <stp/>
        <stp>ContractData</stp>
        <stp>S.EA</stp>
        <stp>High</stp>
        <stp/>
        <stp>T</stp>
        <tr r="G36" s="1"/>
      </tp>
      <tp>
        <v>2.9252380952000001</v>
        <stp/>
        <stp>StudyData</stp>
        <stp>ATR(S.DXCM,MAType:=Sim,Period:=21)</stp>
        <stp>Bar</stp>
        <stp/>
        <stp>Close</stp>
        <stp>D</stp>
        <stp/>
        <stp/>
        <stp/>
        <stp/>
        <stp/>
        <stp>T</stp>
        <tr r="O35" s="1"/>
      </tp>
      <tp t="s">
        <v/>
        <stp/>
        <stp>ContractData</stp>
        <stp>S.MU</stp>
        <stp>High</stp>
        <stp/>
        <stp>T</stp>
        <tr r="G68" s="1"/>
      </tp>
      <tp>
        <v>28.2152380952</v>
        <stp/>
        <stp>StudyData</stp>
        <stp>ATR(S.AXON,MAType:=Sim,Period:=21)</stp>
        <stp>Bar</stp>
        <stp/>
        <stp>Close</stp>
        <stp>D</stp>
        <stp/>
        <stp/>
        <stp/>
        <stp/>
        <stp/>
        <stp>T</stp>
        <tr r="O19" s="1"/>
      </tp>
      <tp t="s">
        <v/>
        <stp/>
        <stp>ContractData</stp>
        <stp>S.ISRG</stp>
        <stp>Low</stp>
        <stp/>
        <stp>T</stp>
        <tr r="H51" s="1"/>
      </tp>
      <tp t="s">
        <v/>
        <stp/>
        <stp>ContractData</stp>
        <stp>S.GEHC</stp>
        <stp>PerCentNetLastTrade</stp>
        <stp/>
        <stp>T</stp>
        <tr r="E42" s="1"/>
      </tp>
      <tp t="s">
        <v/>
        <stp/>
        <stp>ContractData</stp>
        <stp>S.INTC</stp>
        <stp>Low</stp>
        <stp/>
        <stp>T</stp>
        <tr r="H49" s="1"/>
      </tp>
      <tp t="s">
        <v/>
        <stp/>
        <stp>ContractData</stp>
        <stp>S.INTU</stp>
        <stp>Low</stp>
        <stp/>
        <stp>T</stp>
        <tr r="H50" s="1"/>
      </tp>
      <tp t="s">
        <v/>
        <stp/>
        <stp>ContractData</stp>
        <stp>S.GOOG</stp>
        <stp>PerCentNetLastTrade</stp>
        <stp/>
        <stp>T</stp>
        <tr r="E44" s="1"/>
      </tp>
      <tp>
        <v>395.90000000000003</v>
        <stp/>
        <stp>ContractData</stp>
        <stp>S.APP</stp>
        <stp>LastTrade</stp>
        <stp/>
        <stp>T</stp>
        <tr r="C15" s="1"/>
      </tp>
      <tp t="s">
        <v/>
        <stp/>
        <stp>ContractData</stp>
        <stp>S.GILD</stp>
        <stp>PerCentNetLastTrade</stp>
        <stp/>
        <stp>T</stp>
        <tr r="E43" s="1"/>
      </tp>
      <tp t="s">
        <v/>
        <stp/>
        <stp>ContractData</stp>
        <stp>S.IDXX</stp>
        <stp>Low</stp>
        <stp/>
        <stp>T</stp>
        <tr r="H48" s="1"/>
      </tp>
      <tp>
        <v>11.279523809500001</v>
        <stp/>
        <stp>StudyData</stp>
        <stp>ATR(S.GOOGL,MAType:=Sim,Period:=21)</stp>
        <stp>Bar</stp>
        <stp/>
        <stp>Close</stp>
        <stp>D</stp>
        <stp/>
        <stp/>
        <stp/>
        <stp/>
        <stp/>
        <stp>T</stp>
        <tr r="O45" s="1"/>
      </tp>
      <tp t="s">
        <v/>
        <stp/>
        <stp>ContractData</stp>
        <stp>S.CMCSA</stp>
        <stp>PerCentNetLastTrade</stp>
        <stp/>
        <stp>T</stp>
        <tr r="E25" s="1"/>
      </tp>
      <tp>
        <v>1.8304761905</v>
        <stp/>
        <stp>StudyData</stp>
        <stp>ATR(S.PYPL,MAType:=Sim,Period:=21)</stp>
        <stp>Bar</stp>
        <stp/>
        <stp>Close</stp>
        <stp>D</stp>
        <stp/>
        <stp/>
        <stp/>
        <stp/>
        <stp/>
        <stp>T</stp>
        <tr r="O81" s="1"/>
      </tp>
      <tp t="s">
        <v/>
        <stp/>
        <stp>ContractData</stp>
        <stp>S.FTNT</stp>
        <stp>PerCentNetLastTrade</stp>
        <stp/>
        <stp>T</stp>
        <tr r="E41" s="1"/>
      </tp>
      <tp>
        <v>895333.49937162001</v>
        <stp/>
        <stp>StudyData</stp>
        <stp>S.ROP</stp>
        <stp>MA</stp>
        <stp>InputChoice=Vol,MAType=Sim,Period=21</stp>
        <stp>MA</stp>
        <stp>D</stp>
        <stp>-1</stp>
        <stp>all</stp>
        <stp/>
        <stp/>
        <stp/>
        <stp>T</stp>
        <tr r="N85" s="1"/>
      </tp>
      <tp t="s">
        <v/>
        <stp/>
        <stp>ContractData</stp>
        <stp>S.FANG</stp>
        <stp>PerCentNetLastTrade</stp>
        <stp/>
        <stp>T</stp>
        <tr r="E38" s="1"/>
      </tp>
      <tp t="s">
        <v/>
        <stp/>
        <stp>ContractData</stp>
        <stp>S.HONA</stp>
        <stp>Low</stp>
        <stp/>
        <stp>T</stp>
        <tr r="H47" s="1"/>
      </tp>
      <tp t="s">
        <v/>
        <stp/>
        <stp>ContractData</stp>
        <stp>S.FAST</stp>
        <stp>PerCentNetLastTrade</stp>
        <stp/>
        <stp>T</stp>
        <tr r="E39" s="1"/>
      </tp>
      <tp>
        <v>3707666.0911522401</v>
        <stp/>
        <stp>StudyData</stp>
        <stp>S.HON</stp>
        <stp>MA</stp>
        <stp>InputChoice=Vol,MAType=Sim,Period=21</stp>
        <stp>MA</stp>
        <stp>D</stp>
        <stp>-1</stp>
        <stp>all</stp>
        <stp/>
        <stp/>
        <stp/>
        <stp>T</stp>
        <tr r="N46" s="1"/>
      </tp>
      <tp>
        <v>36886.159193</v>
        <stp/>
        <stp>ContractData</stp>
        <stp>S.PDD</stp>
        <stp>T_CVol</stp>
        <stp/>
        <stp>T</stp>
        <tr r="M78" s="1"/>
      </tp>
      <tp>
        <v>6329.0107580000004</v>
        <stp/>
        <stp>ContractData</stp>
        <stp>S.WBD</stp>
        <stp>T_CVol</stp>
        <stp/>
        <stp>T</stp>
        <tr r="M100" s="1"/>
      </tp>
      <tp>
        <v>452660.80560999998</v>
        <stp/>
        <stp>ContractData</stp>
        <stp>S.AMD</stp>
        <stp>T_CVol</stp>
        <stp/>
        <stp>T</stp>
        <tr r="M12" s="1"/>
      </tp>
      <tp>
        <v>-0.34697932115175001</v>
        <stp/>
        <stp>StudyData</stp>
        <stp>S.GOOGL</stp>
        <stp>PCB</stp>
        <stp>BaseType=Index,Index=1</stp>
        <stp>Close</stp>
        <stp>Q</stp>
        <stp>0</stp>
        <stp>all</stp>
        <stp/>
        <stp/>
        <stp/>
        <stp>T</stp>
        <tr r="K45" s="1"/>
      </tp>
      <tp t="s">
        <v/>
        <stp/>
        <stp>StudyData</stp>
        <stp>S.GOOGL</stp>
        <stp>PCB</stp>
        <stp>BaseType=Index,Index=1</stp>
        <stp>Close</stp>
        <stp>W</stp>
        <stp>0</stp>
        <stp>all</stp>
        <stp/>
        <stp/>
        <stp/>
        <stp>T</stp>
        <tr r="I45" s="1"/>
      </tp>
      <tp>
        <v>13.779552715654949</v>
        <stp/>
        <stp>StudyData</stp>
        <stp>S.GOOGL</stp>
        <stp>PCB</stp>
        <stp>BaseType=Index,Index=1</stp>
        <stp>Close</stp>
        <stp>A</stp>
        <stp>0</stp>
        <stp>all</stp>
        <stp/>
        <stp/>
        <stp/>
        <stp>T</stp>
        <tr r="L45" s="1"/>
      </tp>
      <tp t="s">
        <v/>
        <stp/>
        <stp>StudyData</stp>
        <stp>S.GOOGL</stp>
        <stp>PCB</stp>
        <stp>BaseType=Index,Index=1</stp>
        <stp>Close</stp>
        <stp>M</stp>
        <stp>0</stp>
        <stp>all</stp>
        <stp/>
        <stp/>
        <stp/>
        <stp>T</stp>
        <tr r="J45" s="1"/>
      </tp>
      <tp>
        <v>7.1690476189999996</v>
        <stp/>
        <stp>StudyData</stp>
        <stp>ATR(S.NVDA,MAType:=Sim,Period:=21)</stp>
        <stp>Bar</stp>
        <stp/>
        <stp>Close</stp>
        <stp>D</stp>
        <stp/>
        <stp/>
        <stp/>
        <stp/>
        <stp/>
        <stp>T</stp>
        <tr r="O71" s="1"/>
      </tp>
      <tp t="s">
        <v/>
        <stp/>
        <stp>ContractData</stp>
        <stp>S.GOOGL</stp>
        <stp>High</stp>
        <stp/>
        <stp>T</stp>
        <tr r="G45" s="1"/>
      </tp>
      <tp>
        <v>15.4</v>
        <stp/>
        <stp>StudyData</stp>
        <stp>ATR(S.AVGO,MAType:=Sim,Period:=21)</stp>
        <stp>Bar</stp>
        <stp/>
        <stp>Close</stp>
        <stp>D</stp>
        <stp/>
        <stp/>
        <stp/>
        <stp/>
        <stp/>
        <stp>T</stp>
        <tr r="O18" s="1"/>
      </tp>
      <tp t="s">
        <v/>
        <stp/>
        <stp>ContractData</stp>
        <stp>S.ISRG</stp>
        <stp>PerCentNetLastTrade</stp>
        <stp/>
        <stp>T</stp>
        <tr r="E51" s="1"/>
      </tp>
      <tp t="s">
        <v/>
        <stp/>
        <stp>ContractData</stp>
        <stp>S.IDXX</stp>
        <stp>PerCentNetLastTrade</stp>
        <stp/>
        <stp>T</stp>
        <tr r="E48" s="1"/>
      </tp>
      <tp t="s">
        <v/>
        <stp/>
        <stp>ContractData</stp>
        <stp>S.GILD</stp>
        <stp>Low</stp>
        <stp/>
        <stp>T</stp>
        <tr r="H43" s="1"/>
      </tp>
      <tp t="s">
        <v/>
        <stp/>
        <stp>ContractData</stp>
        <stp>S.GOOG</stp>
        <stp>Low</stp>
        <stp/>
        <stp>T</stp>
        <tr r="H44" s="1"/>
      </tp>
      <tp t="s">
        <v/>
        <stp/>
        <stp>ContractData</stp>
        <stp>S.INTC</stp>
        <stp>PerCentNetLastTrade</stp>
        <stp/>
        <stp>T</stp>
        <tr r="E49" s="1"/>
      </tp>
      <tp t="s">
        <v/>
        <stp/>
        <stp>ContractData</stp>
        <stp>S.INTU</stp>
        <stp>PerCentNetLastTrade</stp>
        <stp/>
        <stp>T</stp>
        <tr r="E50" s="1"/>
      </tp>
      <tp t="s">
        <v/>
        <stp/>
        <stp>ContractData</stp>
        <stp>S.GEHC</stp>
        <stp>Low</stp>
        <stp/>
        <stp>T</stp>
        <tr r="H42" s="1"/>
      </tp>
      <tp t="s">
        <v/>
        <stp/>
        <stp>ContractData</stp>
        <stp>S.CMCSA</stp>
        <stp>Low</stp>
        <stp/>
        <stp>T</stp>
        <tr r="H25" s="1"/>
      </tp>
      <tp>
        <v>1393612.181123524</v>
        <stp/>
        <stp>StudyData</stp>
        <stp>S.MAR</stp>
        <stp>MA</stp>
        <stp>InputChoice=Vol,MAType=Sim,Period=21</stp>
        <stp>MA</stp>
        <stp>D</stp>
        <stp>-1</stp>
        <stp>all</stp>
        <stp/>
        <stp/>
        <stp/>
        <stp>T</stp>
        <tr r="N58" s="1"/>
      </tp>
      <tp t="s">
        <v/>
        <stp/>
        <stp>ContractData</stp>
        <stp>S.FTNT</stp>
        <stp>Low</stp>
        <stp/>
        <stp>T</stp>
        <tr r="H41" s="1"/>
      </tp>
      <tp t="s">
        <v/>
        <stp/>
        <stp>ContractData</stp>
        <stp>S.HONA</stp>
        <stp>PerCentNetLastTrade</stp>
        <stp/>
        <stp>T</stp>
        <tr r="E47" s="1"/>
      </tp>
      <tp t="s">
        <v/>
        <stp/>
        <stp>ContractData</stp>
        <stp>S.FANG</stp>
        <stp>Low</stp>
        <stp/>
        <stp>T</stp>
        <tr r="H38" s="1"/>
      </tp>
      <tp t="s">
        <v/>
        <stp/>
        <stp>ContractData</stp>
        <stp>S.FAST</stp>
        <stp>Low</stp>
        <stp/>
        <stp>T</stp>
        <tr r="H39" s="1"/>
      </tp>
      <tp>
        <v>6.5176190476000002</v>
        <stp/>
        <stp>StudyData</stp>
        <stp>ATR(S.TTWO,MAType:=Sim,Period:=21)</stp>
        <stp>Bar</stp>
        <stp/>
        <stp>Close</stp>
        <stp>D</stp>
        <stp/>
        <stp/>
        <stp/>
        <stp/>
        <stp/>
        <stp>T</stp>
        <tr r="O97" s="1"/>
      </tp>
      <tp>
        <v>5.7123809524000002</v>
        <stp/>
        <stp>StudyData</stp>
        <stp>ATR(S.CTAS,MAType:=Sim,Period:=21)</stp>
        <stp>Bar</stp>
        <stp/>
        <stp>Close</stp>
        <stp>D</stp>
        <stp/>
        <stp/>
        <stp/>
        <stp/>
        <stp/>
        <stp>T</stp>
        <tr r="O32" s="1"/>
      </tp>
      <tp>
        <v>7.2152380952000001</v>
        <stp/>
        <stp>StudyData</stp>
        <stp>ATR(S.FTNT,MAType:=Sim,Period:=21)</stp>
        <stp>Bar</stp>
        <stp/>
        <stp>Close</stp>
        <stp>D</stp>
        <stp/>
        <stp/>
        <stp/>
        <stp/>
        <stp/>
        <stp>T</stp>
        <tr r="O41" s="1"/>
      </tp>
      <tp t="s">
        <v/>
        <stp/>
        <stp>ContractData</stp>
        <stp>S.KLAC</stp>
        <stp>PerCentNetLastTrade</stp>
        <stp/>
        <stp>T</stp>
        <tr r="E54" s="1"/>
      </tp>
      <tp>
        <v>23425562.9738531</v>
        <stp/>
        <stp>StudyData</stp>
        <stp>S.WBD</stp>
        <stp>MA</stp>
        <stp>InputChoice=Vol,MAType=Sim,Period=21</stp>
        <stp>MA</stp>
        <stp>D</stp>
        <stp>-1</stp>
        <stp>all</stp>
        <stp/>
        <stp/>
        <stp/>
        <stp>T</stp>
        <tr r="N100" s="1"/>
      </tp>
      <tp>
        <v>0.84809523809999998</v>
        <stp/>
        <stp>StudyData</stp>
        <stp>ATR(S.CMCSA,MAType:=Sim,Period:=21)</stp>
        <stp>Bar</stp>
        <stp/>
        <stp>Close</stp>
        <stp>D</stp>
        <stp/>
        <stp/>
        <stp/>
        <stp/>
        <stp/>
        <stp>T</stp>
        <tr r="O25" s="1"/>
      </tp>
      <tp>
        <v>34585431.848626398</v>
        <stp/>
        <stp>StudyData</stp>
        <stp>S.CMCSA</stp>
        <stp>MA</stp>
        <stp>InputChoice=Vol,MAType=Sim,Period=21</stp>
        <stp>MA</stp>
        <stp>D</stp>
        <stp>-1</stp>
        <stp>all</stp>
        <stp/>
        <stp/>
        <stp/>
        <stp>T</stp>
        <tr r="N25" s="1"/>
      </tp>
      <tp>
        <v>9317.7813640000004</v>
        <stp/>
        <stp>ContractData</stp>
        <stp>S.CEG</stp>
        <stp>T_CVol</stp>
        <stp/>
        <stp>T</stp>
        <tr r="M24" s="1"/>
      </tp>
      <tp t="s">
        <v/>
        <stp/>
        <stp>ContractData</stp>
        <stp>S.GOOGL</stp>
        <stp>Low</stp>
        <stp/>
        <stp>T</stp>
        <tr r="H45" s="1"/>
      </tp>
      <tp t="s">
        <v/>
        <stp/>
        <stp>ContractData</stp>
        <stp>S.DXCM</stp>
        <stp>Low</stp>
        <stp/>
        <stp>T</stp>
        <tr r="H35" s="1"/>
      </tp>
      <tp t="s">
        <v/>
        <stp/>
        <stp>ContractData</stp>
        <stp>S.DASH</stp>
        <stp>Low</stp>
        <stp/>
        <stp>T</stp>
        <tr r="H33" s="1"/>
      </tp>
      <tp t="s">
        <v/>
        <stp/>
        <stp>ContractData</stp>
        <stp>S.DDOG</stp>
        <stp>Low</stp>
        <stp/>
        <stp>T</stp>
        <tr r="H34" s="1"/>
      </tp>
      <tp t="s">
        <v/>
        <stp/>
        <stp>ContractData</stp>
        <stp>S.EA</stp>
        <stp>Low</stp>
        <stp/>
        <stp>T</stp>
        <tr r="H36" s="1"/>
      </tp>
      <tp t="s">
        <v/>
        <stp/>
        <stp>ContractData</stp>
        <stp>S.MU</stp>
        <stp>Low</stp>
        <stp/>
        <stp>T</stp>
        <tr r="H68" s="1"/>
      </tp>
      <tp>
        <v>13.1742857143</v>
        <stp/>
        <stp>StudyData</stp>
        <stp>ATR(S.VRTX,MAType:=Sim,Period:=21)</stp>
        <stp>Bar</stp>
        <stp/>
        <stp>Close</stp>
        <stp>D</stp>
        <stp/>
        <stp/>
        <stp/>
        <stp/>
        <stp/>
        <stp>T</stp>
        <tr r="O99" s="1"/>
      </tp>
      <tp>
        <v>16.313333333300001</v>
        <stp/>
        <stp>StudyData</stp>
        <stp>ATR(S.MRVL,MAType:=Sim,Period:=21)</stp>
        <stp>Bar</stp>
        <stp/>
        <stp>Close</stp>
        <stp>D</stp>
        <stp/>
        <stp/>
        <stp/>
        <stp/>
        <stp/>
        <stp>T</stp>
        <tr r="O65" s="1"/>
      </tp>
      <tp>
        <v>6.4314285713999997</v>
        <stp/>
        <stp>StudyData</stp>
        <stp>ATR(S.CRWV,MAType:=Sim,Period:=21)</stp>
        <stp>Bar</stp>
        <stp/>
        <stp>Close</stp>
        <stp>D</stp>
        <stp/>
        <stp/>
        <stp/>
        <stp/>
        <stp/>
        <stp>T</stp>
        <tr r="O29" s="1"/>
      </tp>
      <tp>
        <v>10.0828571429</v>
        <stp/>
        <stp>StudyData</stp>
        <stp>ATR(S.CRWD,MAType:=Sim,Period:=21)</stp>
        <stp>Bar</stp>
        <stp/>
        <stp>Close</stp>
        <stp>D</stp>
        <stp/>
        <stp/>
        <stp/>
        <stp/>
        <stp/>
        <stp>T</stp>
        <tr r="O28" s="1"/>
      </tp>
      <tp>
        <v>24.535714285699999</v>
        <stp/>
        <stp>StudyData</stp>
        <stp>ATR(S.LRCX,MAType:=Sim,Period:=21)</stp>
        <stp>Bar</stp>
        <stp/>
        <stp>Close</stp>
        <stp>D</stp>
        <stp/>
        <stp/>
        <stp/>
        <stp/>
        <stp/>
        <stp>T</stp>
        <tr r="L32" s="2"/>
        <tr r="O57" s="1"/>
      </tp>
      <tp>
        <v>2.9014285713999999</v>
        <stp/>
        <stp>StudyData</stp>
        <stp>ATR(S.ORLY,MAType:=Sim,Period:=21)</stp>
        <stp>Bar</stp>
        <stp/>
        <stp>Close</stp>
        <stp>D</stp>
        <stp/>
        <stp/>
        <stp/>
        <stp/>
        <stp/>
        <stp>T</stp>
        <tr r="O74" s="1"/>
      </tp>
      <tp t="s">
        <v/>
        <stp/>
        <stp>ContractData</stp>
        <stp>S.MPWR</stp>
        <stp>PerCentNetLastTrade</stp>
        <stp/>
        <stp>T</stp>
        <tr r="E64" s="1"/>
      </tp>
      <tp t="s">
        <v/>
        <stp/>
        <stp>ContractData</stp>
        <stp>S.MSFT</stp>
        <stp>PerCentNetLastTrade</stp>
        <stp/>
        <stp>T</stp>
        <tr r="E66" s="1"/>
      </tp>
      <tp t="s">
        <v/>
        <stp/>
        <stp>ContractData</stp>
        <stp>S.MSTR</stp>
        <stp>PerCentNetLastTrade</stp>
        <stp/>
        <stp>T</stp>
        <tr r="E67" s="1"/>
      </tp>
      <tp t="s">
        <v/>
        <stp/>
        <stp>ContractData</stp>
        <stp>S.MRVL</stp>
        <stp>PerCentNetLastTrade</stp>
        <stp/>
        <stp>T</stp>
        <tr r="E65" s="1"/>
      </tp>
      <tp t="s">
        <v/>
        <stp/>
        <stp>ContractData</stp>
        <stp>S.CSCO</stp>
        <stp>Low</stp>
        <stp/>
        <stp>T</stp>
        <tr r="H30" s="1"/>
      </tp>
      <tp>
        <v>12996702.7774291</v>
        <stp/>
        <stp>StudyData</stp>
        <stp>S.KDP</stp>
        <stp>MA</stp>
        <stp>InputChoice=Vol,MAType=Sim,Period=21</stp>
        <stp>MA</stp>
        <stp>D</stp>
        <stp>-1</stp>
        <stp>all</stp>
        <stp/>
        <stp/>
        <stp/>
        <stp>T</stp>
        <tr r="N52" s="1"/>
      </tp>
      <tp>
        <v>2392286.4798839502</v>
        <stp/>
        <stp>StudyData</stp>
        <stp>S.ADP</stp>
        <stp>MA</stp>
        <stp>InputChoice=Vol,MAType=Sim,Period=21</stp>
        <stp>MA</stp>
        <stp>D</stp>
        <stp>-1</stp>
        <stp>all</stp>
        <stp/>
        <stp/>
        <stp/>
        <stp>T</stp>
        <tr r="N6" s="1"/>
      </tp>
      <tp t="s">
        <v/>
        <stp/>
        <stp>ContractData</stp>
        <stp>S.CRWD</stp>
        <stp>Low</stp>
        <stp/>
        <stp>T</stp>
        <tr r="H28" s="1"/>
      </tp>
      <tp t="s">
        <v/>
        <stp/>
        <stp>ContractData</stp>
        <stp>S.CRWV</stp>
        <stp>Low</stp>
        <stp/>
        <stp>T</stp>
        <tr r="H29" s="1"/>
      </tp>
      <tp t="s">
        <v/>
        <stp/>
        <stp>ContractData</stp>
        <stp>S.CPRT</stp>
        <stp>Low</stp>
        <stp/>
        <stp>T</stp>
        <tr r="H27" s="1"/>
      </tp>
      <tp t="s">
        <v/>
        <stp/>
        <stp>ContractData</stp>
        <stp>S.CTAS</stp>
        <stp>Low</stp>
        <stp/>
        <stp>T</stp>
        <tr r="H32" s="1"/>
      </tp>
      <tp t="s">
        <v/>
        <stp/>
        <stp>ContractData</stp>
        <stp>S.MELI</stp>
        <stp>PerCentNetLastTrade</stp>
        <stp/>
        <stp>T</stp>
        <tr r="E61" s="1"/>
      </tp>
      <tp t="s">
        <v/>
        <stp/>
        <stp>ContractData</stp>
        <stp>S.META</stp>
        <stp>PerCentNetLastTrade</stp>
        <stp/>
        <stp>T</stp>
        <tr r="E62" s="1"/>
      </tp>
      <tp t="s">
        <v/>
        <stp/>
        <stp>ContractData</stp>
        <stp>S.MDLZ</stp>
        <stp>PerCentNetLastTrade</stp>
        <stp/>
        <stp>T</stp>
        <tr r="E60" s="1"/>
      </tp>
      <tp>
        <v>4041736.9405001402</v>
        <stp/>
        <stp>StudyData</stp>
        <stp>S.ADI</stp>
        <stp>MA</stp>
        <stp>InputChoice=Vol,MAType=Sim,Period=21</stp>
        <stp>MA</stp>
        <stp>D</stp>
        <stp>-1</stp>
        <stp>all</stp>
        <stp/>
        <stp/>
        <stp/>
        <stp>T</stp>
        <tr r="N5" s="1"/>
      </tp>
      <tp t="s">
        <v/>
        <stp/>
        <stp>ContractData</stp>
        <stp>S.COST</stp>
        <stp>Low</stp>
        <stp/>
        <stp>T</stp>
        <tr r="H26" s="1"/>
      </tp>
      <tp t="s">
        <v/>
        <stp/>
        <stp>ContractData</stp>
        <stp>S.MCHP</stp>
        <stp>PerCentNetLastTrade</stp>
        <stp/>
        <stp>T</stp>
        <tr r="E59" s="1"/>
      </tp>
      <tp t="s">
        <v/>
        <stp/>
        <stp>ContractData</stp>
        <stp>S.CCEP</stp>
        <stp>Low</stp>
        <stp/>
        <stp>T</stp>
        <tr r="H22" s="1"/>
      </tp>
      <tp t="s">
        <v/>
        <stp/>
        <stp>ContractData</stp>
        <stp>S.MNST</stp>
        <stp>PerCentNetLastTrade</stp>
        <stp/>
        <stp>T</stp>
        <tr r="E63" s="1"/>
      </tp>
      <tp>
        <v>7430099.8751560999</v>
        <stp/>
        <stp>StudyData</stp>
        <stp>S.WDC</stp>
        <stp>MA</stp>
        <stp>InputChoice=Vol,MAType=Sim,Period=21</stp>
        <stp>MA</stp>
        <stp>D</stp>
        <stp>-1</stp>
        <stp>all</stp>
        <stp/>
        <stp/>
        <stp/>
        <stp>T</stp>
        <tr r="N102" s="1"/>
      </tp>
      <tp>
        <v>6658883.9261239497</v>
        <stp/>
        <stp>StudyData</stp>
        <stp>S.PDD</stp>
        <stp>MA</stp>
        <stp>InputChoice=Vol,MAType=Sim,Period=21</stp>
        <stp>MA</stp>
        <stp>D</stp>
        <stp>-1</stp>
        <stp>all</stp>
        <stp/>
        <stp/>
        <stp/>
        <stp>T</stp>
        <tr r="N78" s="1"/>
      </tp>
      <tp t="s">
        <v/>
        <stp/>
        <stp>ContractData</stp>
        <stp>S.CDNS</stp>
        <stp>Low</stp>
        <stp/>
        <stp>T</stp>
        <tr r="H23" s="1"/>
      </tp>
      <tp>
        <v>5.7428571429000002</v>
        <stp/>
        <stp>StudyData</stp>
        <stp>ATR(S.MSTR,MAType:=Sim,Period:=21)</stp>
        <stp>Bar</stp>
        <stp/>
        <stp>Close</stp>
        <stp>D</stp>
        <stp/>
        <stp/>
        <stp/>
        <stp/>
        <stp/>
        <stp>T</stp>
        <tr r="O67" s="1"/>
      </tp>
      <tp>
        <v>15.6223809524</v>
        <stp/>
        <stp>StudyData</stp>
        <stp>ATR(S.ISRG,MAType:=Sim,Period:=21)</stp>
        <stp>Bar</stp>
        <stp/>
        <stp>Close</stp>
        <stp>D</stp>
        <stp/>
        <stp/>
        <stp/>
        <stp/>
        <stp/>
        <stp>T</stp>
        <tr r="O51" s="1"/>
      </tp>
      <tp>
        <v>13.6685714286</v>
        <stp/>
        <stp>StudyData</stp>
        <stp>ATR(S.MSFT,MAType:=Sim,Period:=21)</stp>
        <stp>Bar</stp>
        <stp/>
        <stp>Close</stp>
        <stp>D</stp>
        <stp/>
        <stp/>
        <stp/>
        <stp/>
        <stp/>
        <stp>T</stp>
        <tr r="O66" s="1"/>
      </tp>
      <tp>
        <v>3.4619047619000001</v>
        <stp/>
        <stp>StudyData</stp>
        <stp>ATR(S.CSCO,MAType:=Sim,Period:=21)</stp>
        <stp>Bar</stp>
        <stp/>
        <stp>Close</stp>
        <stp>D</stp>
        <stp/>
        <stp/>
        <stp/>
        <stp/>
        <stp/>
        <stp>T</stp>
        <tr r="O30" s="1"/>
      </tp>
      <tp>
        <v>15.4938095238</v>
        <stp/>
        <stp>StudyData</stp>
        <stp>ATR(S.TSLA,MAType:=Sim,Period:=21)</stp>
        <stp>Bar</stp>
        <stp/>
        <stp>Close</stp>
        <stp>D</stp>
        <stp/>
        <stp/>
        <stp/>
        <stp/>
        <stp/>
        <stp>T</stp>
        <tr r="O96" s="1"/>
      </tp>
      <tp>
        <v>78.360952381000004</v>
        <stp/>
        <stp>StudyData</stp>
        <stp>ATR(S.ASML,MAType:=Sim,Period:=21)</stp>
        <stp>Bar</stp>
        <stp/>
        <stp>Close</stp>
        <stp>D</stp>
        <stp/>
        <stp/>
        <stp/>
        <stp/>
        <stp/>
        <stp>T</stp>
        <tr r="O17" s="1"/>
      </tp>
      <tp t="s">
        <v/>
        <stp/>
        <stp>ContractData</stp>
        <stp>S.LRCX</stp>
        <stp>PerCentNetLastTrade</stp>
        <stp/>
        <stp>T</stp>
        <tr r="E57" s="1"/>
      </tp>
      <tp>
        <v>4297015.9041172396</v>
        <stp/>
        <stp>StudyData</stp>
        <stp>S.AEP</stp>
        <stp>MA</stp>
        <stp>InputChoice=Vol,MAType=Sim,Period=21</stp>
        <stp>MA</stp>
        <stp>D</stp>
        <stp>-1</stp>
        <stp>all</stp>
        <stp/>
        <stp/>
        <stp/>
        <stp>T</stp>
        <tr r="N8" s="1"/>
      </tp>
      <tp>
        <v>9083510.7860404309</v>
        <stp/>
        <stp>StudyData</stp>
        <stp>S.PEP</stp>
        <stp>MA</stp>
        <stp>InputChoice=Vol,MAType=Sim,Period=21</stp>
        <stp>MA</stp>
        <stp>D</stp>
        <stp>-1</stp>
        <stp>all</stp>
        <stp/>
        <stp/>
        <stp/>
        <stp>T</stp>
        <tr r="N79" s="1"/>
      </tp>
      <tp>
        <v>1619104.1563711429</v>
        <stp/>
        <stp>StudyData</stp>
        <stp>S.FER</stp>
        <stp>MA</stp>
        <stp>InputChoice=Vol,MAType=Sim,Period=21</stp>
        <stp>MA</stp>
        <stp>D</stp>
        <stp>-1</stp>
        <stp>all</stp>
        <stp/>
        <stp/>
        <stp/>
        <stp>T</stp>
        <tr r="N40" s="1"/>
      </tp>
      <tp>
        <v>4008421.4511422901</v>
        <stp/>
        <stp>StudyData</stp>
        <stp>S.TER</stp>
        <stp>MA</stp>
        <stp>InputChoice=Vol,MAType=Sim,Period=21</stp>
        <stp>MA</stp>
        <stp>D</stp>
        <stp>-1</stp>
        <stp>all</stp>
        <stp/>
        <stp/>
        <stp/>
        <stp>T</stp>
        <tr r="N93" s="1"/>
      </tp>
      <tp>
        <v>31477.001009</v>
        <stp/>
        <stp>ContractData</stp>
        <stp>S.CMCSA</stp>
        <stp>T_CVol</stp>
        <stp/>
        <stp>T</stp>
        <tr r="M25" s="1"/>
      </tp>
      <tp t="s">
        <v/>
        <stp/>
        <stp>ContractData</stp>
        <stp>S.BKNG</stp>
        <stp>Low</stp>
        <stp/>
        <stp>T</stp>
        <tr r="H20" s="1"/>
      </tp>
      <tp>
        <v>4952274.0135441897</v>
        <stp/>
        <stp>StudyData</stp>
        <stp>S.XEL</stp>
        <stp>MA</stp>
        <stp>InputChoice=Vol,MAType=Sim,Period=21</stp>
        <stp>MA</stp>
        <stp>D</stp>
        <stp>-1</stp>
        <stp>all</stp>
        <stp/>
        <stp/>
        <stp/>
        <stp>T</stp>
        <tr r="N104" s="1"/>
      </tp>
      <tp t="s">
        <v/>
        <stp/>
        <stp>ContractData</stp>
        <stp>S.LITE</stp>
        <stp>PerCentNetLastTrade</stp>
        <stp/>
        <stp>T</stp>
        <tr r="E56" s="1"/>
      </tp>
      <tp>
        <v>2828049.66959548</v>
        <stp/>
        <stp>StudyData</stp>
        <stp>S.CEG</stp>
        <stp>MA</stp>
        <stp>InputChoice=Vol,MAType=Sim,Period=21</stp>
        <stp>MA</stp>
        <stp>D</stp>
        <stp>-1</stp>
        <stp>all</stp>
        <stp/>
        <stp/>
        <stp/>
        <stp>T</stp>
        <tr r="N24" s="1"/>
      </tp>
      <tp>
        <v>85.58</v>
        <stp/>
        <stp>StudyData</stp>
        <stp>ATR(S.MPWR,MAType:=Sim,Period:=21)</stp>
        <stp>Bar</stp>
        <stp/>
        <stp>Close</stp>
        <stp>D</stp>
        <stp/>
        <stp/>
        <stp/>
        <stp/>
        <stp/>
        <stp>T</stp>
        <tr r="O64" s="1"/>
      </tp>
      <tp>
        <v>0.96523809520000003</v>
        <stp/>
        <stp>StudyData</stp>
        <stp>ATR(S.CPRT,MAType:=Sim,Period:=21)</stp>
        <stp>Bar</stp>
        <stp/>
        <stp>Close</stp>
        <stp>D</stp>
        <stp/>
        <stp/>
        <stp/>
        <stp/>
        <stp/>
        <stp>T</stp>
        <tr r="O27" s="1"/>
      </tp>
      <tp>
        <v>7.7738095237999998</v>
        <stp/>
        <stp>StudyData</stp>
        <stp>ATR(S.SPCX,MAType:=Sim,Period:=21)</stp>
        <stp>Bar</stp>
        <stp/>
        <stp>Close</stp>
        <stp>D</stp>
        <stp/>
        <stp/>
        <stp/>
        <stp/>
        <stp/>
        <stp>T</stp>
        <tr r="O91" s="1"/>
      </tp>
      <tp>
        <v>275.74</v>
        <stp/>
        <stp>ContractData</stp>
        <stp>S.TXN</stp>
        <stp>LastTrade</stp>
        <stp/>
        <stp>T</stp>
        <tr r="C98" s="1"/>
      </tp>
      <tp t="s">
        <v/>
        <stp/>
        <stp>ContractData</stp>
        <stp>S.AXON</stp>
        <stp>Low</stp>
        <stp/>
        <stp>T</stp>
        <tr r="H19" s="1"/>
      </tp>
      <tp t="s">
        <v/>
        <stp/>
        <stp>ContractData</stp>
        <stp>S.ORLY</stp>
        <stp>PerCentNetLastTrade</stp>
        <stp/>
        <stp>T</stp>
        <tr r="E74" s="1"/>
      </tp>
      <tp t="s">
        <v/>
        <stp/>
        <stp>ContractData</stp>
        <stp>S.ASML</stp>
        <stp>Low</stp>
        <stp/>
        <stp>T</stp>
        <tr r="H17" s="1"/>
      </tp>
      <tp t="s">
        <v/>
        <stp/>
        <stp>ContractData</stp>
        <stp>S.AVGO</stp>
        <stp>Low</stp>
        <stp/>
        <stp>T</stp>
        <tr r="H18" s="1"/>
      </tp>
      <tp>
        <v>23.96</v>
        <stp/>
        <stp>ContractData</stp>
        <stp>S.CMCSA</stp>
        <stp>LastTrade</stp>
        <stp/>
        <stp>T</stp>
        <tr r="C25" s="1"/>
      </tp>
      <tp>
        <v>45.82</v>
        <stp/>
        <stp>ContractData</stp>
        <stp>S.EXC</stp>
        <stp>LastTrade</stp>
        <stp/>
        <stp>T</stp>
        <tr r="C37" s="1"/>
      </tp>
      <tp t="s">
        <v/>
        <stp/>
        <stp>ContractData</stp>
        <stp>S.ODFL</stp>
        <stp>PerCentNetLastTrade</stp>
        <stp/>
        <stp>T</stp>
        <tr r="E73" s="1"/>
      </tp>
      <tp t="s">
        <v/>
        <stp/>
        <stp>ContractData</stp>
        <stp>S.AMGN</stp>
        <stp>Low</stp>
        <stp/>
        <stp>T</stp>
        <tr r="H13" s="1"/>
      </tp>
      <tp t="s">
        <v/>
        <stp/>
        <stp>ContractData</stp>
        <stp>S.AMAT</stp>
        <stp>Low</stp>
        <stp/>
        <stp>T</stp>
        <tr r="H11" s="1"/>
      </tp>
      <tp t="s">
        <v/>
        <stp/>
        <stp>ContractData</stp>
        <stp>S.AMZN</stp>
        <stp>Low</stp>
        <stp/>
        <stp>T</stp>
        <tr r="H14" s="1"/>
      </tp>
      <tp t="s">
        <v/>
        <stp/>
        <stp>ContractData</stp>
        <stp>S.ALAB</stp>
        <stp>Low</stp>
        <stp/>
        <stp>T</stp>
        <tr r="H9" s="1"/>
      </tp>
      <tp t="s">
        <v/>
        <stp/>
        <stp>ContractData</stp>
        <stp>S.ALNY</stp>
        <stp>Low</stp>
        <stp/>
        <stp>T</stp>
        <tr r="H10" s="1"/>
      </tp>
      <tp t="s">
        <v/>
        <stp/>
        <stp>ContractData</stp>
        <stp>S.ABNB</stp>
        <stp>Low</stp>
        <stp/>
        <stp>T</stp>
        <tr r="H3" s="1"/>
      </tp>
      <tp t="s">
        <v/>
        <stp/>
        <stp>ContractData</stp>
        <stp>S.AAPL</stp>
        <stp>Low</stp>
        <stp/>
        <stp>T</stp>
        <tr r="H2" s="1"/>
      </tp>
      <tp t="s">
        <v/>
        <stp/>
        <stp>ContractData</stp>
        <stp>S.ADBE</stp>
        <stp>Low</stp>
        <stp/>
        <stp>T</stp>
        <tr r="H4" s="1"/>
      </tp>
      <tp t="s">
        <v/>
        <stp/>
        <stp>ContractData</stp>
        <stp>S.ADSK</stp>
        <stp>Low</stp>
        <stp/>
        <stp>T</stp>
        <tr r="H7" s="1"/>
      </tp>
      <tp>
        <v>0.98064257710000002</v>
        <stp/>
        <stp>StudyData</stp>
        <stp>S.XEL</stp>
        <stp>StdDev</stp>
        <stp>InputChoice=Close,Period1=21</stp>
        <stp>STDDEV</stp>
        <stp>D</stp>
        <stp/>
        <stp>all</stp>
        <stp/>
        <stp/>
        <stp/>
        <stp>T</stp>
        <tr r="Q104" s="1"/>
      </tp>
      <tp>
        <v>1.7822501002</v>
        <stp/>
        <stp>StudyData</stp>
        <stp>S.PDD</stp>
        <stp>StdDev</stp>
        <stp>InputChoice=Close,Period1=21</stp>
        <stp>STDDEV</stp>
        <stp>D</stp>
        <stp/>
        <stp>all</stp>
        <stp/>
        <stp/>
        <stp/>
        <stp>T</stp>
        <tr r="Q78" s="1"/>
      </tp>
      <tp>
        <v>3.0766854975000002</v>
        <stp/>
        <stp>StudyData</stp>
        <stp>S.PEP</stp>
        <stp>StdDev</stp>
        <stp>InputChoice=Close,Period1=21</stp>
        <stp>STDDEV</stp>
        <stp>D</stp>
        <stp/>
        <stp>all</stp>
        <stp/>
        <stp/>
        <stp/>
        <stp>T</stp>
        <tr r="Q79" s="1"/>
      </tp>
      <tp>
        <v>49.748543601599998</v>
        <stp/>
        <stp>StudyData</stp>
        <stp>S.STX</stp>
        <stp>StdDev</stp>
        <stp>InputChoice=Close,Period1=21</stp>
        <stp>STDDEV</stp>
        <stp>D</stp>
        <stp/>
        <stp>all</stp>
        <stp/>
        <stp/>
        <stp/>
        <stp>T</stp>
        <tr r="Q92" s="1"/>
      </tp>
      <tp>
        <v>17.772757082999998</v>
        <stp/>
        <stp>StudyData</stp>
        <stp>S.ROP</stp>
        <stp>StdDev</stp>
        <stp>InputChoice=Close,Period1=21</stp>
        <stp>STDDEV</stp>
        <stp>D</stp>
        <stp/>
        <stp>all</stp>
        <stp/>
        <stp/>
        <stp/>
        <stp>T</stp>
        <tr r="Q85" s="1"/>
      </tp>
      <tp>
        <v>11.858288757</v>
        <stp/>
        <stp>StudyData</stp>
        <stp>S.TXN</stp>
        <stp>StdDev</stp>
        <stp>InputChoice=Close,Period1=21</stp>
        <stp>STDDEV</stp>
        <stp>D</stp>
        <stp/>
        <stp>all</stp>
        <stp/>
        <stp/>
        <stp/>
        <stp>T</stp>
        <tr r="Q98" s="1"/>
      </tp>
      <tp>
        <v>5.3770673711999999</v>
        <stp/>
        <stp>StudyData</stp>
        <stp>S.TRI</stp>
        <stp>StdDev</stp>
        <stp>InputChoice=Close,Period1=21</stp>
        <stp>STDDEV</stp>
        <stp>D</stp>
        <stp/>
        <stp>all</stp>
        <stp/>
        <stp/>
        <stp/>
        <stp>T</stp>
        <tr r="Q95" s="1"/>
      </tp>
      <tp>
        <v>18.9459644079</v>
        <stp/>
        <stp>StudyData</stp>
        <stp>S.TER</stp>
        <stp>StdDev</stp>
        <stp>InputChoice=Close,Period1=21</stp>
        <stp>STDDEV</stp>
        <stp>D</stp>
        <stp/>
        <stp>all</stp>
        <stp/>
        <stp/>
        <stp/>
        <stp>T</stp>
        <tr r="Q93" s="1"/>
      </tp>
      <tp>
        <v>1.8094254358999999</v>
        <stp/>
        <stp>StudyData</stp>
        <stp>S.WMT</stp>
        <stp>StdDev</stp>
        <stp>InputChoice=Close,Period1=21</stp>
        <stp>STDDEV</stp>
        <stp>D</stp>
        <stp/>
        <stp>all</stp>
        <stp/>
        <stp/>
        <stp/>
        <stp>T</stp>
        <tr r="Q103" s="1"/>
      </tp>
      <tp>
        <v>38.308809955199997</v>
        <stp/>
        <stp>StudyData</stp>
        <stp>S.WDC</stp>
        <stp>StdDev</stp>
        <stp>InputChoice=Close,Period1=21</stp>
        <stp>STDDEV</stp>
        <stp>D</stp>
        <stp/>
        <stp>all</stp>
        <stp/>
        <stp/>
        <stp/>
        <stp>T</stp>
        <tr r="Q102" s="1"/>
      </tp>
      <tp>
        <v>0.62378625909999996</v>
        <stp/>
        <stp>StudyData</stp>
        <stp>S.WBD</stp>
        <stp>StdDev</stp>
        <stp>InputChoice=Close,Period1=21</stp>
        <stp>STDDEV</stp>
        <stp>D</stp>
        <stp/>
        <stp>all</stp>
        <stp/>
        <stp/>
        <stp/>
        <stp>T</stp>
        <tr r="Q100" s="1"/>
      </tp>
      <tp>
        <v>9.3483302982000005</v>
        <stp/>
        <stp>StudyData</stp>
        <stp>S.HON</stp>
        <stp>StdDev</stp>
        <stp>InputChoice=Close,Period1=21</stp>
        <stp>STDDEV</stp>
        <stp>D</stp>
        <stp/>
        <stp>all</stp>
        <stp/>
        <stp/>
        <stp/>
        <stp>T</stp>
        <tr r="Q46" s="1"/>
      </tp>
      <tp>
        <v>0.74038783730000002</v>
        <stp/>
        <stp>StudyData</stp>
        <stp>S.KHC</stp>
        <stp>StdDev</stp>
        <stp>InputChoice=Close,Period1=21</stp>
        <stp>STDDEV</stp>
        <stp>D</stp>
        <stp/>
        <stp>all</stp>
        <stp/>
        <stp/>
        <stp/>
        <stp>T</stp>
        <tr r="Q53" s="1"/>
      </tp>
      <tp>
        <v>0.63245230519999995</v>
        <stp/>
        <stp>StudyData</stp>
        <stp>S.KDP</stp>
        <stp>StdDev</stp>
        <stp>InputChoice=Close,Period1=21</stp>
        <stp>STDDEV</stp>
        <stp>D</stp>
        <stp/>
        <stp>all</stp>
        <stp/>
        <stp/>
        <stp/>
        <stp>T</stp>
        <tr r="Q52" s="1"/>
      </tp>
      <tp>
        <v>6.2197063751000004</v>
        <stp/>
        <stp>StudyData</stp>
        <stp>S.MAR</stp>
        <stp>StdDev</stp>
        <stp>InputChoice=Close,Period1=21</stp>
        <stp>STDDEV</stp>
        <stp>D</stp>
        <stp/>
        <stp>all</stp>
        <stp/>
        <stp/>
        <stp/>
        <stp>T</stp>
        <tr r="Q58" s="1"/>
      </tp>
      <tp>
        <v>15.253250856099999</v>
        <stp/>
        <stp>StudyData</stp>
        <stp>S.LIN</stp>
        <stp>StdDev</stp>
        <stp>InputChoice=Close,Period1=21</stp>
        <stp>STDDEV</stp>
        <stp>D</stp>
        <stp/>
        <stp>all</stp>
        <stp/>
        <stp/>
        <stp/>
        <stp>T</stp>
        <tr r="Q55" s="1"/>
      </tp>
      <tp>
        <v>28.604526836800002</v>
        <stp/>
        <stp>StudyData</stp>
        <stp>S.ARM</stp>
        <stp>StdDev</stp>
        <stp>InputChoice=Close,Period1=21</stp>
        <stp>STDDEV</stp>
        <stp>D</stp>
        <stp/>
        <stp>all</stp>
        <stp/>
        <stp/>
        <stp/>
        <stp>T</stp>
        <tr r="Q16" s="1"/>
      </tp>
      <tp>
        <v>48.649159683100002</v>
        <stp/>
        <stp>StudyData</stp>
        <stp>S.APP</stp>
        <stp>StdDev</stp>
        <stp>InputChoice=Close,Period1=21</stp>
        <stp>STDDEV</stp>
        <stp>D</stp>
        <stp/>
        <stp>all</stp>
        <stp/>
        <stp/>
        <stp/>
        <stp>T</stp>
        <tr r="Q15" s="1"/>
      </tp>
      <tp>
        <v>34.289038311100001</v>
        <stp/>
        <stp>StudyData</stp>
        <stp>S.AMD</stp>
        <stp>StdDev</stp>
        <stp>InputChoice=Close,Period1=21</stp>
        <stp>STDDEV</stp>
        <stp>D</stp>
        <stp/>
        <stp>all</stp>
        <stp/>
        <stp/>
        <stp/>
        <stp>T</stp>
        <tr r="Q12" s="1"/>
      </tp>
      <tp>
        <v>9.7418799490999994</v>
        <stp/>
        <stp>StudyData</stp>
        <stp>S.ADP</stp>
        <stp>StdDev</stp>
        <stp>InputChoice=Close,Period1=21</stp>
        <stp>STDDEV</stp>
        <stp>D</stp>
        <stp/>
        <stp>all</stp>
        <stp/>
        <stp/>
        <stp/>
        <stp>T</stp>
        <tr r="Q6" s="1"/>
      </tp>
      <tp>
        <v>10.9025549649</v>
        <stp/>
        <stp>StudyData</stp>
        <stp>S.ADI</stp>
        <stp>StdDev</stp>
        <stp>InputChoice=Close,Period1=21</stp>
        <stp>STDDEV</stp>
        <stp>D</stp>
        <stp/>
        <stp>all</stp>
        <stp/>
        <stp/>
        <stp/>
        <stp>T</stp>
        <tr r="Q5" s="1"/>
      </tp>
      <tp>
        <v>2.8446054288</v>
        <stp/>
        <stp>StudyData</stp>
        <stp>S.AEP</stp>
        <stp>StdDev</stp>
        <stp>InputChoice=Close,Period1=21</stp>
        <stp>STDDEV</stp>
        <stp>D</stp>
        <stp/>
        <stp>all</stp>
        <stp/>
        <stp/>
        <stp/>
        <stp>T</stp>
        <tr r="Q8" s="1"/>
      </tp>
      <tp>
        <v>1.1867696585</v>
        <stp/>
        <stp>StudyData</stp>
        <stp>S.CSX</stp>
        <stp>StdDev</stp>
        <stp>InputChoice=Close,Period1=21</stp>
        <stp>STDDEV</stp>
        <stp>D</stp>
        <stp/>
        <stp>all</stp>
        <stp/>
        <stp/>
        <stp/>
        <stp>T</stp>
        <tr r="Q31" s="1"/>
      </tp>
      <tp>
        <v>9.6460954704000006</v>
        <stp/>
        <stp>StudyData</stp>
        <stp>S.CEG</stp>
        <stp>StdDev</stp>
        <stp>InputChoice=Close,Period1=21</stp>
        <stp>STDDEV</stp>
        <stp>D</stp>
        <stp/>
        <stp>all</stp>
        <stp/>
        <stp/>
        <stp/>
        <stp>T</stp>
        <tr r="Q24" s="1"/>
      </tp>
      <tp>
        <v>1.9004282845</v>
        <stp/>
        <stp>StudyData</stp>
        <stp>S.BKR</stp>
        <stp>StdDev</stp>
        <stp>InputChoice=Close,Period1=21</stp>
        <stp>STDDEV</stp>
        <stp>D</stp>
        <stp/>
        <stp>all</stp>
        <stp/>
        <stp/>
        <stp/>
        <stp>T</stp>
        <tr r="Q21" s="1"/>
      </tp>
      <tp>
        <v>0.63022725629999998</v>
        <stp/>
        <stp>StudyData</stp>
        <stp>S.EXC</stp>
        <stp>StdDev</stp>
        <stp>InputChoice=Close,Period1=21</stp>
        <stp>STDDEV</stp>
        <stp>D</stp>
        <stp/>
        <stp>all</stp>
        <stp/>
        <stp/>
        <stp/>
        <stp>T</stp>
        <tr r="Q37" s="1"/>
      </tp>
      <tp>
        <v>1.302337163</v>
        <stp/>
        <stp>StudyData</stp>
        <stp>S.FER</stp>
        <stp>StdDev</stp>
        <stp>InputChoice=Close,Period1=21</stp>
        <stp>STDDEV</stp>
        <stp>D</stp>
        <stp/>
        <stp>all</stp>
        <stp/>
        <stp/>
        <stp/>
        <stp>T</stp>
        <tr r="Q40" s="1"/>
      </tp>
      <tp>
        <v>91408.192058000001</v>
        <stp/>
        <stp>ContractData</stp>
        <stp>S.WDC</stp>
        <stp>T_CVol</stp>
        <stp/>
        <stp>T</stp>
        <tr r="M102" s="1"/>
      </tp>
      <tp>
        <v>852.16517499999998</v>
        <stp/>
        <stp>ContractData</stp>
        <stp>S.EXC</stp>
        <stp>T_CVol</stp>
        <stp/>
        <stp>T</stp>
        <tr r="M37" s="1"/>
      </tp>
      <tp>
        <v>30451.465006999999</v>
        <stp/>
        <stp>ContractData</stp>
        <stp>S.KHC</stp>
        <stp>T_CVol</stp>
        <stp/>
        <stp>T</stp>
        <tr r="M53" s="1"/>
      </tp>
      <tp t="s">
        <v/>
        <stp/>
        <stp>ContractData</stp>
        <stp>S.GOOGL</stp>
        <stp>Open</stp>
        <stp/>
        <stp>T</stp>
        <tr r="F45" s="1"/>
      </tp>
      <tp t="s">
        <v/>
        <stp/>
        <stp>ContractData</stp>
        <stp>S.NVDA</stp>
        <stp>PerCentNetLastTrade</stp>
        <stp/>
        <stp>T</stp>
        <tr r="E71" s="1"/>
      </tp>
      <tp t="s">
        <v/>
        <stp/>
        <stp>ContractData</stp>
        <stp>S.NXPI</stp>
        <stp>PerCentNetLastTrade</stp>
        <stp/>
        <stp>T</stp>
        <tr r="E72" s="1"/>
      </tp>
      <tp t="s">
        <v/>
        <stp/>
        <stp>ContractData</stp>
        <stp>S.NFLX</stp>
        <stp>PerCentNetLastTrade</stp>
        <stp/>
        <stp>T</stp>
        <tr r="E70" s="1"/>
      </tp>
      <tp t="s">
        <v/>
        <stp/>
        <stp>ContractData</stp>
        <stp>S.NBIS</stp>
        <stp>PerCentNetLastTrade</stp>
        <stp/>
        <stp>T</stp>
        <tr r="E69" s="1"/>
      </tp>
      <tp t="s">
        <v>CADENCE DESIGN SYS</v>
        <stp/>
        <stp>ContractData</stp>
        <stp>S.CDNS</stp>
        <stp>LongDescription</stp>
        <stp/>
        <stp>T</stp>
        <tr r="B23" s="1"/>
      </tp>
      <tp t="s">
        <v>COCA-COLA EUROPACIFI</v>
        <stp/>
        <stp>ContractData</stp>
        <stp>S.CCEP</stp>
        <stp>LongDescription</stp>
        <stp/>
        <stp>T</stp>
        <tr r="B22" s="1"/>
      </tp>
      <tp t="s">
        <v>COSTCO WHOLESALE</v>
        <stp/>
        <stp>ContractData</stp>
        <stp>S.COST</stp>
        <stp>LongDescription</stp>
        <stp/>
        <stp>T</stp>
        <tr r="B26" s="1"/>
      </tp>
      <tp t="s">
        <v>Cintas Corp</v>
        <stp/>
        <stp>ContractData</stp>
        <stp>S.CTAS</stp>
        <stp>LongDescription</stp>
        <stp/>
        <stp>T</stp>
        <tr r="M12" s="2"/>
        <tr r="B32" s="1"/>
      </tp>
      <tp t="s">
        <v>COPART, INC.</v>
        <stp/>
        <stp>ContractData</stp>
        <stp>S.CPRT</stp>
        <stp>LongDescription</stp>
        <stp/>
        <stp>T</stp>
        <tr r="B27" s="1"/>
      </tp>
      <tp t="s">
        <v>COREWEAVE CL A CS</v>
        <stp/>
        <stp>ContractData</stp>
        <stp>S.CRWV</stp>
        <stp>LongDescription</stp>
        <stp/>
        <stp>T</stp>
        <tr r="B29" s="1"/>
      </tp>
      <tp t="s">
        <v>CROWDSTRIKE HLD CM A</v>
        <stp/>
        <stp>ContractData</stp>
        <stp>S.CRWD</stp>
        <stp>LongDescription</stp>
        <stp/>
        <stp>T</stp>
        <tr r="B28" s="1"/>
      </tp>
      <tp t="s">
        <v>CISCO SYSTEMS INC.</v>
        <stp/>
        <stp>ContractData</stp>
        <stp>S.CSCO</stp>
        <stp>LongDescription</stp>
        <stp/>
        <stp>T</stp>
        <tr r="B30" s="1"/>
      </tp>
      <tp t="s">
        <v>ELECTRONIC ARTS INC</v>
        <stp/>
        <stp>ContractData</stp>
        <stp>S.EA</stp>
        <stp>LongDescription</stp>
        <stp/>
        <stp>T</stp>
        <tr r="I30" s="2"/>
        <tr r="B36" s="1"/>
      </tp>
      <tp t="s">
        <v>MICRON TECHNOLOGY</v>
        <stp/>
        <stp>ContractData</stp>
        <stp>S.MU</stp>
        <stp>LongDescription</stp>
        <stp/>
        <stp>T</stp>
        <tr r="C31" s="2"/>
        <tr r="R8" s="2"/>
        <tr r="B68" s="1"/>
      </tp>
      <tp>
        <v>89.961768960529028</v>
        <stp/>
        <stp>StudyData</stp>
        <stp>S.TER</stp>
        <stp>PCB</stp>
        <stp>BaseType=Index,Index=1</stp>
        <stp>Close</stp>
        <stp>A</stp>
        <stp>0</stp>
        <stp>all</stp>
        <stp/>
        <stp/>
        <stp/>
        <stp>T</stp>
        <tr r="L93" s="1"/>
      </tp>
      <tp t="s">
        <v/>
        <stp/>
        <stp>StudyData</stp>
        <stp>S.TER</stp>
        <stp>PCB</stp>
        <stp>BaseType=Index,Index=1</stp>
        <stp>Close</stp>
        <stp>M</stp>
        <stp>0</stp>
        <stp>all</stp>
        <stp/>
        <stp/>
        <stp/>
        <stp>T</stp>
        <tr r="J93" s="1"/>
      </tp>
      <tp>
        <v>-24.005869708994712</v>
        <stp/>
        <stp>StudyData</stp>
        <stp>S.TER</stp>
        <stp>PCB</stp>
        <stp>BaseType=Index,Index=1</stp>
        <stp>Close</stp>
        <stp>Q</stp>
        <stp>0</stp>
        <stp>all</stp>
        <stp/>
        <stp/>
        <stp/>
        <stp>T</stp>
        <tr r="K93" s="1"/>
      </tp>
      <tp t="s">
        <v/>
        <stp/>
        <stp>StudyData</stp>
        <stp>S.TER</stp>
        <stp>PCB</stp>
        <stp>BaseType=Index,Index=1</stp>
        <stp>Close</stp>
        <stp>W</stp>
        <stp>0</stp>
        <stp>all</stp>
        <stp/>
        <stp/>
        <stp/>
        <stp>T</stp>
        <tr r="I93" s="1"/>
      </tp>
      <tp>
        <v>20.174703455389366</v>
        <stp/>
        <stp>StudyData</stp>
        <stp>S.MAR</stp>
        <stp>PCB</stp>
        <stp>BaseType=Index,Index=1</stp>
        <stp>Close</stp>
        <stp>A</stp>
        <stp>0</stp>
        <stp>all</stp>
        <stp/>
        <stp/>
        <stp/>
        <stp>T</stp>
        <tr r="L58" s="1"/>
      </tp>
      <tp t="s">
        <v/>
        <stp/>
        <stp>StudyData</stp>
        <stp>S.MAR</stp>
        <stp>PCB</stp>
        <stp>BaseType=Index,Index=1</stp>
        <stp>Close</stp>
        <stp>M</stp>
        <stp>0</stp>
        <stp>all</stp>
        <stp/>
        <stp/>
        <stp/>
        <stp>T</stp>
        <tr r="J58" s="1"/>
      </tp>
      <tp t="s">
        <v/>
        <stp/>
        <stp>StudyData</stp>
        <stp>S.MAR</stp>
        <stp>PCB</stp>
        <stp>BaseType=Index,Index=1</stp>
        <stp>Close</stp>
        <stp>W</stp>
        <stp>0</stp>
        <stp>all</stp>
        <stp/>
        <stp/>
        <stp/>
        <stp>T</stp>
        <tr r="I58" s="1"/>
      </tp>
      <tp>
        <v>0.60444156615125932</v>
        <stp/>
        <stp>StudyData</stp>
        <stp>S.MAR</stp>
        <stp>PCB</stp>
        <stp>BaseType=Index,Index=1</stp>
        <stp>Close</stp>
        <stp>Q</stp>
        <stp>0</stp>
        <stp>all</stp>
        <stp/>
        <stp/>
        <stp/>
        <stp>T</stp>
        <tr r="K58" s="1"/>
      </tp>
      <tp t="s">
        <v/>
        <stp/>
        <stp>StudyData</stp>
        <stp>S.BKR</stp>
        <stp>PCB</stp>
        <stp>BaseType=Index,Index=1</stp>
        <stp>Close</stp>
        <stp>M</stp>
        <stp>0</stp>
        <stp>all</stp>
        <stp/>
        <stp/>
        <stp/>
        <stp>T</stp>
        <tr r="J21" s="1"/>
      </tp>
      <tp>
        <v>32.828282828282838</v>
        <stp/>
        <stp>StudyData</stp>
        <stp>S.BKR</stp>
        <stp>PCB</stp>
        <stp>BaseType=Index,Index=1</stp>
        <stp>Close</stp>
        <stp>A</stp>
        <stp>0</stp>
        <stp>all</stp>
        <stp/>
        <stp/>
        <stp/>
        <stp>T</stp>
        <tr r="L21" s="1"/>
      </tp>
      <tp t="s">
        <v/>
        <stp/>
        <stp>StudyData</stp>
        <stp>S.BKR</stp>
        <stp>PCB</stp>
        <stp>BaseType=Index,Index=1</stp>
        <stp>Close</stp>
        <stp>W</stp>
        <stp>0</stp>
        <stp>all</stp>
        <stp/>
        <stp/>
        <stp/>
        <stp>T</stp>
        <tr r="I21" s="1"/>
      </tp>
      <tp>
        <v>8.9909909909909942</v>
        <stp/>
        <stp>StudyData</stp>
        <stp>S.BKR</stp>
        <stp>PCB</stp>
        <stp>BaseType=Index,Index=1</stp>
        <stp>Close</stp>
        <stp>Q</stp>
        <stp>0</stp>
        <stp>all</stp>
        <stp/>
        <stp/>
        <stp/>
        <stp>T</stp>
        <tr r="K21" s="1"/>
      </tp>
      <tp>
        <v>0.75839653304441246</v>
        <stp/>
        <stp>StudyData</stp>
        <stp>S.FER</stp>
        <stp>PCB</stp>
        <stp>BaseType=Index,Index=1</stp>
        <stp>Close</stp>
        <stp>A</stp>
        <stp>0</stp>
        <stp>all</stp>
        <stp/>
        <stp/>
        <stp/>
        <stp>T</stp>
        <tr r="L40" s="1"/>
      </tp>
      <tp t="s">
        <v/>
        <stp/>
        <stp>StudyData</stp>
        <stp>S.FER</stp>
        <stp>PCB</stp>
        <stp>BaseType=Index,Index=1</stp>
        <stp>Close</stp>
        <stp>M</stp>
        <stp>0</stp>
        <stp>all</stp>
        <stp/>
        <stp/>
        <stp/>
        <stp>T</stp>
        <tr r="J40" s="1"/>
      </tp>
      <tp>
        <v>-5.1158723218189843</v>
        <stp/>
        <stp>StudyData</stp>
        <stp>S.FER</stp>
        <stp>PCB</stp>
        <stp>BaseType=Index,Index=1</stp>
        <stp>Close</stp>
        <stp>Q</stp>
        <stp>0</stp>
        <stp>all</stp>
        <stp/>
        <stp/>
        <stp/>
        <stp>T</stp>
        <tr r="K40" s="1"/>
      </tp>
      <tp t="s">
        <v/>
        <stp/>
        <stp>StudyData</stp>
        <stp>S.FER</stp>
        <stp>PCB</stp>
        <stp>BaseType=Index,Index=1</stp>
        <stp>Close</stp>
        <stp>W</stp>
        <stp>0</stp>
        <stp>all</stp>
        <stp/>
        <stp/>
        <stp/>
        <stp>T</stp>
        <tr r="I40" s="1"/>
      </tp>
      <tp t="s">
        <v>BOOKING HOLDINGS INC</v>
        <stp/>
        <stp>ContractData</stp>
        <stp>S.BKNG</stp>
        <stp>LongDescription</stp>
        <stp/>
        <stp>T</stp>
        <tr r="B20" s="1"/>
      </tp>
      <tp t="s">
        <v>Adobe Inc.</v>
        <stp/>
        <stp>ContractData</stp>
        <stp>S.ADBE</stp>
        <stp>LongDescription</stp>
        <stp/>
        <stp>T</stp>
        <tr r="I35" s="2"/>
        <tr r="H6" s="2"/>
        <tr r="C6" s="2"/>
        <tr r="M9" s="2"/>
        <tr r="H19" s="2"/>
        <tr r="C19" s="2"/>
        <tr r="R24" s="2"/>
        <tr r="B4" s="1"/>
      </tp>
      <tp t="s">
        <v>Autodesk Inc</v>
        <stp/>
        <stp>ContractData</stp>
        <stp>S.ADSK</stp>
        <stp>LongDescription</stp>
        <stp/>
        <stp>T</stp>
        <tr r="I38" s="2"/>
        <tr r="C22" s="2"/>
        <tr r="H9" s="2"/>
        <tr r="M11" s="2"/>
        <tr r="H22" s="2"/>
        <tr r="C9" s="2"/>
        <tr r="B7" s="1"/>
      </tp>
      <tp t="s">
        <v>APPLE INC.</v>
        <stp/>
        <stp>ContractData</stp>
        <stp>S.AAPL</stp>
        <stp>LongDescription</stp>
        <stp/>
        <stp>T</stp>
        <tr r="I33" s="2"/>
        <tr r="C17" s="2"/>
        <tr r="H17" s="2"/>
        <tr r="H4" s="2"/>
        <tr r="C4" s="2"/>
        <tr r="B2" s="1"/>
      </tp>
      <tp t="s">
        <v>Airbnb, Inc. Class A</v>
        <stp/>
        <stp>ContractData</stp>
        <stp>S.ABNB</stp>
        <stp>LongDescription</stp>
        <stp/>
        <stp>T</stp>
        <tr r="I34" s="2"/>
        <tr r="H5" s="2"/>
        <tr r="H18" s="2"/>
        <tr r="C5" s="2"/>
        <tr r="C18" s="2"/>
        <tr r="B3" s="1"/>
      </tp>
      <tp t="s">
        <v>Astera Labs, Inc.</v>
        <stp/>
        <stp>ContractData</stp>
        <stp>S.ALAB</stp>
        <stp>LongDescription</stp>
        <stp/>
        <stp>T</stp>
        <tr r="M22" s="2"/>
        <tr r="H24" s="2"/>
        <tr r="C24" s="2"/>
        <tr r="C11" s="2"/>
        <tr r="H11" s="2"/>
        <tr r="B9" s="1"/>
      </tp>
      <tp t="s">
        <v>ALNYLAM PHARMACEUT</v>
        <stp/>
        <stp>ContractData</stp>
        <stp>S.ALNY</stp>
        <stp>LongDescription</stp>
        <stp/>
        <stp>T</stp>
        <tr r="C25" s="2"/>
        <tr r="H25" s="2"/>
        <tr r="H12" s="2"/>
        <tr r="C12" s="2"/>
        <tr r="R18" s="2"/>
        <tr r="M26" s="2"/>
        <tr r="B10" s="1"/>
      </tp>
      <tp t="s">
        <v>AMGEN</v>
        <stp/>
        <stp>ContractData</stp>
        <stp>S.AMGN</stp>
        <stp>LongDescription</stp>
        <stp/>
        <stp>T</stp>
        <tr r="B13" s="1"/>
      </tp>
      <tp t="s">
        <v>APPLIED MATERIALS</v>
        <stp/>
        <stp>ContractData</stp>
        <stp>S.AMAT</stp>
        <stp>LongDescription</stp>
        <stp/>
        <stp>T</stp>
        <tr r="C13" s="2"/>
        <tr r="H26" s="2"/>
        <tr r="C26" s="2"/>
        <tr r="H13" s="2"/>
        <tr r="B11" s="1"/>
      </tp>
      <tp t="s">
        <v>Amazon.com Inc</v>
        <stp/>
        <stp>ContractData</stp>
        <stp>S.AMZN</stp>
        <stp>LongDescription</stp>
        <stp/>
        <stp>T</stp>
        <tr r="C32" s="2"/>
        <tr r="O33" s="2"/>
        <tr r="B14" s="1"/>
      </tp>
      <tp t="s">
        <v>Broadcom Inc.</v>
        <stp/>
        <stp>ContractData</stp>
        <stp>S.AVGO</stp>
        <stp>LongDescription</stp>
        <stp/>
        <stp>T</stp>
        <tr r="B18" s="1"/>
      </tp>
      <tp t="s">
        <v>ASML HLDG NY REG</v>
        <stp/>
        <stp>ContractData</stp>
        <stp>S.ASML</stp>
        <stp>LongDescription</stp>
        <stp/>
        <stp>T</stp>
        <tr r="C33" s="2"/>
        <tr r="B17" s="1"/>
      </tp>
      <tp t="s">
        <v>AXON ENTERPRISE, INC</v>
        <stp/>
        <stp>ContractData</stp>
        <stp>S.AXON</stp>
        <stp>LongDescription</stp>
        <stp/>
        <stp>T</stp>
        <tr r="B19" s="1"/>
      </tp>
      <tp>
        <v>290.03857142859999</v>
        <stp/>
        <stp>StudyData</stp>
        <stp>S.TXN</stp>
        <stp>MA</stp>
        <stp>InputChoice=Close,MAType=Sim,Period=21</stp>
        <stp>MA</stp>
        <stp>D</stp>
        <stp/>
        <stp>all</stp>
        <stp/>
        <stp/>
        <stp/>
        <stp>T</stp>
        <tr r="P98" s="1"/>
      </tp>
      <tp>
        <v>46.6642857143</v>
        <stp/>
        <stp>StudyData</stp>
        <stp>S.EXC</stp>
        <stp>MA</stp>
        <stp>InputChoice=Close,MAType=Sim,Period=21</stp>
        <stp>MA</stp>
        <stp>D</stp>
        <stp/>
        <stp>all</stp>
        <stp/>
        <stp/>
        <stp/>
        <stp>T</stp>
        <tr r="P37" s="1"/>
      </tp>
      <tp>
        <v>-2.7591973244147212</v>
        <stp/>
        <stp>StudyData</stp>
        <stp>S.PEP</stp>
        <stp>PCB</stp>
        <stp>BaseType=Index,Index=1</stp>
        <stp>Close</stp>
        <stp>A</stp>
        <stp>0</stp>
        <stp>all</stp>
        <stp/>
        <stp/>
        <stp/>
        <stp>T</stp>
        <tr r="L79" s="1"/>
      </tp>
      <tp t="s">
        <v/>
        <stp/>
        <stp>StudyData</stp>
        <stp>S.PEP</stp>
        <stp>PCB</stp>
        <stp>BaseType=Index,Index=1</stp>
        <stp>Close</stp>
        <stp>M</stp>
        <stp>0</stp>
        <stp>all</stp>
        <stp/>
        <stp/>
        <stp/>
        <stp>T</stp>
        <tr r="J79" s="1"/>
      </tp>
      <tp>
        <v>3.0723781388478555</v>
        <stp/>
        <stp>StudyData</stp>
        <stp>S.PEP</stp>
        <stp>PCB</stp>
        <stp>BaseType=Index,Index=1</stp>
        <stp>Close</stp>
        <stp>Q</stp>
        <stp>0</stp>
        <stp>all</stp>
        <stp/>
        <stp/>
        <stp/>
        <stp>T</stp>
        <tr r="K79" s="1"/>
      </tp>
      <tp t="s">
        <v/>
        <stp/>
        <stp>StudyData</stp>
        <stp>S.PEP</stp>
        <stp>PCB</stp>
        <stp>BaseType=Index,Index=1</stp>
        <stp>Close</stp>
        <stp>W</stp>
        <stp>0</stp>
        <stp>all</stp>
        <stp/>
        <stp/>
        <stp/>
        <stp>T</stp>
        <tr r="I79" s="1"/>
      </tp>
      <tp t="s">
        <v/>
        <stp/>
        <stp>StudyData</stp>
        <stp>S.ROP</stp>
        <stp>PCB</stp>
        <stp>BaseType=Index,Index=1</stp>
        <stp>Close</stp>
        <stp>M</stp>
        <stp>0</stp>
        <stp>all</stp>
        <stp/>
        <stp/>
        <stp/>
        <stp>T</stp>
        <tr r="J85" s="1"/>
      </tp>
      <tp>
        <v>-11.942578572551831</v>
        <stp/>
        <stp>StudyData</stp>
        <stp>S.ROP</stp>
        <stp>PCB</stp>
        <stp>BaseType=Index,Index=1</stp>
        <stp>Close</stp>
        <stp>A</stp>
        <stp>0</stp>
        <stp>all</stp>
        <stp/>
        <stp/>
        <stp/>
        <stp>T</stp>
        <tr r="L85" s="1"/>
      </tp>
      <tp>
        <v>15.833801235261101</v>
        <stp/>
        <stp>StudyData</stp>
        <stp>S.ROP</stp>
        <stp>PCB</stp>
        <stp>BaseType=Index,Index=1</stp>
        <stp>Close</stp>
        <stp>Q</stp>
        <stp>0</stp>
        <stp>all</stp>
        <stp/>
        <stp/>
        <stp/>
        <stp>T</stp>
        <tr r="K85" s="1"/>
      </tp>
      <tp t="s">
        <v/>
        <stp/>
        <stp>StudyData</stp>
        <stp>S.ROP</stp>
        <stp>PCB</stp>
        <stp>BaseType=Index,Index=1</stp>
        <stp>Close</stp>
        <stp>W</stp>
        <stp>0</stp>
        <stp>all</stp>
        <stp/>
        <stp/>
        <stp/>
        <stp>T</stp>
        <tr r="I85" s="1"/>
      </tp>
      <tp>
        <v>11.103177436629773</v>
        <stp/>
        <stp>StudyData</stp>
        <stp>S.KDP</stp>
        <stp>PCB</stp>
        <stp>BaseType=Index,Index=1</stp>
        <stp>Close</stp>
        <stp>A</stp>
        <stp>0</stp>
        <stp>all</stp>
        <stp/>
        <stp/>
        <stp/>
        <stp>T</stp>
        <tr r="L52" s="1"/>
      </tp>
      <tp t="s">
        <v/>
        <stp/>
        <stp>StudyData</stp>
        <stp>S.KDP</stp>
        <stp>PCB</stp>
        <stp>BaseType=Index,Index=1</stp>
        <stp>Close</stp>
        <stp>M</stp>
        <stp>0</stp>
        <stp>all</stp>
        <stp/>
        <stp/>
        <stp/>
        <stp>T</stp>
        <tr r="J52" s="1"/>
      </tp>
      <tp>
        <v>-4.9190345249007112</v>
        <stp/>
        <stp>StudyData</stp>
        <stp>S.KDP</stp>
        <stp>PCB</stp>
        <stp>BaseType=Index,Index=1</stp>
        <stp>Close</stp>
        <stp>Q</stp>
        <stp>0</stp>
        <stp>all</stp>
        <stp/>
        <stp/>
        <stp/>
        <stp>T</stp>
        <tr r="K52" s="1"/>
      </tp>
      <tp t="s">
        <v/>
        <stp/>
        <stp>StudyData</stp>
        <stp>S.KDP</stp>
        <stp>PCB</stp>
        <stp>BaseType=Index,Index=1</stp>
        <stp>Close</stp>
        <stp>W</stp>
        <stp>0</stp>
        <stp>all</stp>
        <stp/>
        <stp/>
        <stp/>
        <stp>T</stp>
        <tr r="I52" s="1"/>
      </tp>
      <tp t="s">
        <v/>
        <stp/>
        <stp>StudyData</stp>
        <stp>S.APP</stp>
        <stp>PCB</stp>
        <stp>BaseType=Index,Index=1</stp>
        <stp>Close</stp>
        <stp>W</stp>
        <stp>0</stp>
        <stp>all</stp>
        <stp/>
        <stp/>
        <stp/>
        <stp>T</stp>
        <tr r="I15" s="1"/>
      </tp>
      <tp>
        <v>3.5882284336974539</v>
        <stp/>
        <stp>StudyData</stp>
        <stp>S.ADP</stp>
        <stp>PCB</stp>
        <stp>BaseType=Index,Index=1</stp>
        <stp>Close</stp>
        <stp>A</stp>
        <stp>0</stp>
        <stp>all</stp>
        <stp/>
        <stp/>
        <stp/>
        <stp>T</stp>
        <tr r="L6" s="1"/>
      </tp>
      <tp>
        <v>10.875032521030271</v>
        <stp/>
        <stp>StudyData</stp>
        <stp>S.AEP</stp>
        <stp>PCB</stp>
        <stp>BaseType=Index,Index=1</stp>
        <stp>Close</stp>
        <stp>A</stp>
        <stp>0</stp>
        <stp>all</stp>
        <stp/>
        <stp/>
        <stp/>
        <stp>T</stp>
        <tr r="L8" s="1"/>
      </tp>
      <tp>
        <v>-23.160530248626824</v>
        <stp/>
        <stp>StudyData</stp>
        <stp>S.APP</stp>
        <stp>PCB</stp>
        <stp>BaseType=Index,Index=1</stp>
        <stp>Close</stp>
        <stp>Q</stp>
        <stp>0</stp>
        <stp>all</stp>
        <stp/>
        <stp/>
        <stp/>
        <stp>T</stp>
        <tr r="K15" s="1"/>
      </tp>
      <tp t="s">
        <v/>
        <stp/>
        <stp>StudyData</stp>
        <stp>S.ADP</stp>
        <stp>PCB</stp>
        <stp>BaseType=Index,Index=1</stp>
        <stp>Close</stp>
        <stp>M</stp>
        <stp>0</stp>
        <stp>all</stp>
        <stp/>
        <stp/>
        <stp/>
        <stp>T</stp>
        <tr r="J6" s="1"/>
      </tp>
      <tp t="s">
        <v/>
        <stp/>
        <stp>StudyData</stp>
        <stp>S.AEP</stp>
        <stp>PCB</stp>
        <stp>BaseType=Index,Index=1</stp>
        <stp>Close</stp>
        <stp>M</stp>
        <stp>0</stp>
        <stp>all</stp>
        <stp/>
        <stp/>
        <stp/>
        <stp>T</stp>
        <tr r="J8" s="1"/>
      </tp>
      <tp>
        <v>18.981915606162072</v>
        <stp/>
        <stp>StudyData</stp>
        <stp>S.ADP</stp>
        <stp>PCB</stp>
        <stp>BaseType=Index,Index=1</stp>
        <stp>Close</stp>
        <stp>Q</stp>
        <stp>0</stp>
        <stp>all</stp>
        <stp/>
        <stp/>
        <stp/>
        <stp>T</stp>
        <tr r="K6" s="1"/>
      </tp>
      <tp>
        <v>-6.5492288575396485</v>
        <stp/>
        <stp>StudyData</stp>
        <stp>S.AEP</stp>
        <stp>PCB</stp>
        <stp>BaseType=Index,Index=1</stp>
        <stp>Close</stp>
        <stp>Q</stp>
        <stp>0</stp>
        <stp>all</stp>
        <stp/>
        <stp/>
        <stp/>
        <stp>T</stp>
        <tr r="K8" s="1"/>
      </tp>
      <tp t="s">
        <v/>
        <stp/>
        <stp>StudyData</stp>
        <stp>S.ADP</stp>
        <stp>PCB</stp>
        <stp>BaseType=Index,Index=1</stp>
        <stp>Close</stp>
        <stp>W</stp>
        <stp>0</stp>
        <stp>all</stp>
        <stp/>
        <stp/>
        <stp/>
        <stp>T</stp>
        <tr r="I6" s="1"/>
      </tp>
      <tp t="s">
        <v/>
        <stp/>
        <stp>StudyData</stp>
        <stp>S.AEP</stp>
        <stp>PCB</stp>
        <stp>BaseType=Index,Index=1</stp>
        <stp>Close</stp>
        <stp>W</stp>
        <stp>0</stp>
        <stp>all</stp>
        <stp/>
        <stp/>
        <stp/>
        <stp>T</stp>
        <tr r="I8" s="1"/>
      </tp>
      <tp>
        <v>-41.245436466712178</v>
        <stp/>
        <stp>StudyData</stp>
        <stp>S.APP</stp>
        <stp>PCB</stp>
        <stp>BaseType=Index,Index=1</stp>
        <stp>Close</stp>
        <stp>A</stp>
        <stp>0</stp>
        <stp>all</stp>
        <stp/>
        <stp/>
        <stp/>
        <stp>T</stp>
        <tr r="L15" s="1"/>
      </tp>
      <tp t="s">
        <v/>
        <stp/>
        <stp>StudyData</stp>
        <stp>S.APP</stp>
        <stp>PCB</stp>
        <stp>BaseType=Index,Index=1</stp>
        <stp>Close</stp>
        <stp>M</stp>
        <stp>0</stp>
        <stp>all</stp>
        <stp/>
        <stp/>
        <stp/>
        <stp>T</stp>
        <tr r="J15" s="1"/>
      </tp>
      <tp t="s">
        <v>GE HEALTHCARE CM</v>
        <stp/>
        <stp>ContractData</stp>
        <stp>S.GEHC</stp>
        <stp>LongDescription</stp>
        <stp/>
        <stp>T</stp>
        <tr r="B42" s="1"/>
      </tp>
      <tp t="s">
        <v>ALPHABET CL C CAP</v>
        <stp/>
        <stp>ContractData</stp>
        <stp>S.GOOG</stp>
        <stp>LongDescription</stp>
        <stp/>
        <stp>T</stp>
        <tr r="B44" s="1"/>
      </tp>
      <tp t="s">
        <v>GILEAD SCIENCES, INC</v>
        <stp/>
        <stp>ContractData</stp>
        <stp>S.GILD</stp>
        <stp>LongDescription</stp>
        <stp/>
        <stp>T</stp>
        <tr r="B43" s="1"/>
      </tp>
      <tp>
        <v>2562251.7124209502</v>
        <stp/>
        <stp>StudyData</stp>
        <stp>S.EA</stp>
        <stp>MA</stp>
        <stp>InputChoice=Vol,MAType=Sim,Period=21</stp>
        <stp>MA</stp>
        <stp>D</stp>
        <stp>-1</stp>
        <stp>all</stp>
        <stp/>
        <stp/>
        <stp/>
        <stp>T</stp>
        <tr r="N36" s="1"/>
      </tp>
      <tp t="s">
        <v>DIAMONDBACK ENERGY</v>
        <stp/>
        <stp>ContractData</stp>
        <stp>S.FANG</stp>
        <stp>LongDescription</stp>
        <stp/>
        <stp>T</stp>
        <tr r="B38" s="1"/>
      </tp>
      <tp t="s">
        <v>Fastenal Co</v>
        <stp/>
        <stp>ContractData</stp>
        <stp>S.FAST</stp>
        <stp>LongDescription</stp>
        <stp/>
        <stp>T</stp>
        <tr r="B39" s="1"/>
      </tp>
      <tp t="s">
        <v>Fortinet, Inc.</v>
        <stp/>
        <stp>ContractData</stp>
        <stp>S.FTNT</stp>
        <stp>LongDescription</stp>
        <stp/>
        <stp>T</stp>
        <tr r="B41" s="1"/>
      </tp>
      <tp t="s">
        <v>COMCAST CORP A</v>
        <stp/>
        <stp>ContractData</stp>
        <stp>S.CMCSA</stp>
        <stp>LongDescription</stp>
        <stp/>
        <stp>T</stp>
        <tr r="B25" s="1"/>
      </tp>
      <tp t="s">
        <v/>
        <stp/>
        <stp>StudyData</stp>
        <stp>S.WMT</stp>
        <stp>PCB</stp>
        <stp>BaseType=Index,Index=1</stp>
        <stp>Close</stp>
        <stp>M</stp>
        <stp>0</stp>
        <stp>all</stp>
        <stp/>
        <stp/>
        <stp/>
        <stp>T</stp>
        <tr r="J103" s="1"/>
      </tp>
      <tp>
        <v>-0.18849295395385851</v>
        <stp/>
        <stp>StudyData</stp>
        <stp>S.WMT</stp>
        <stp>PCB</stp>
        <stp>BaseType=Index,Index=1</stp>
        <stp>Close</stp>
        <stp>A</stp>
        <stp>0</stp>
        <stp>all</stp>
        <stp/>
        <stp/>
        <stp/>
        <stp>T</stp>
        <tr r="L103" s="1"/>
      </tp>
      <tp>
        <v>-1.818823944905529</v>
        <stp/>
        <stp>StudyData</stp>
        <stp>S.WMT</stp>
        <stp>PCB</stp>
        <stp>BaseType=Index,Index=1</stp>
        <stp>Close</stp>
        <stp>Q</stp>
        <stp>0</stp>
        <stp>all</stp>
        <stp/>
        <stp/>
        <stp/>
        <stp>T</stp>
        <tr r="K103" s="1"/>
      </tp>
      <tp t="s">
        <v/>
        <stp/>
        <stp>StudyData</stp>
        <stp>S.WMT</stp>
        <stp>PCB</stp>
        <stp>BaseType=Index,Index=1</stp>
        <stp>Close</stp>
        <stp>W</stp>
        <stp>0</stp>
        <stp>all</stp>
        <stp/>
        <stp/>
        <stp/>
        <stp>T</stp>
        <tr r="I103" s="1"/>
      </tp>
      <tp t="s">
        <v>DATADOG INC.L A CMN</v>
        <stp/>
        <stp>ContractData</stp>
        <stp>S.DDOG</stp>
        <stp>LongDescription</stp>
        <stp/>
        <stp>T</stp>
        <tr r="B34" s="1"/>
      </tp>
      <tp t="s">
        <v>DOORDASH, INC. CL A</v>
        <stp/>
        <stp>ContractData</stp>
        <stp>S.DASH</stp>
        <stp>LongDescription</stp>
        <stp/>
        <stp>T</stp>
        <tr r="B33" s="1"/>
      </tp>
      <tp t="s">
        <v>DEXCOM</v>
        <stp/>
        <stp>ContractData</stp>
        <stp>S.DXCM</stp>
        <stp>LongDescription</stp>
        <stp/>
        <stp>T</stp>
        <tr r="O30" s="2"/>
        <tr r="M7" s="2"/>
        <tr r="B35" s="1"/>
      </tp>
      <tp t="s">
        <v>ALPHABET CL A CMN</v>
        <stp/>
        <stp>ContractData</stp>
        <stp>S.GOOGL</stp>
        <stp>LongDescription</stp>
        <stp/>
        <stp>T</stp>
        <tr r="B45" s="1"/>
      </tp>
      <tp t="s">
        <v>KLA CP CMN STK</v>
        <stp/>
        <stp>ContractData</stp>
        <stp>S.KLAC</stp>
        <stp>LongDescription</stp>
        <stp/>
        <stp>T</stp>
        <tr r="M18" s="2"/>
        <tr r="B54" s="1"/>
      </tp>
      <tp>
        <v>94.014761904799997</v>
        <stp/>
        <stp>StudyData</stp>
        <stp>S.TRI</stp>
        <stp>MA</stp>
        <stp>InputChoice=Close,MAType=Sim,Period=21</stp>
        <stp>MA</stp>
        <stp>D</stp>
        <stp/>
        <stp>all</stp>
        <stp/>
        <stp/>
        <stp/>
        <stp>T</stp>
        <tr r="P95" s="1"/>
      </tp>
      <tp>
        <v>276.3433333333</v>
        <stp/>
        <stp>StudyData</stp>
        <stp>S.ARM</stp>
        <stp>MA</stp>
        <stp>InputChoice=Close,MAType=Sim,Period=21</stp>
        <stp>MA</stp>
        <stp>D</stp>
        <stp/>
        <stp>all</stp>
        <stp/>
        <stp/>
        <stp/>
        <stp>T</stp>
        <tr r="P16" s="1"/>
      </tp>
      <tp>
        <v>50.273333333300002</v>
        <stp/>
        <stp>StudyData</stp>
        <stp>S.CSX</stp>
        <stp>MA</stp>
        <stp>InputChoice=Close,MAType=Sim,Period=21</stp>
        <stp>MA</stp>
        <stp>D</stp>
        <stp/>
        <stp>all</stp>
        <stp/>
        <stp/>
        <stp/>
        <stp>T</stp>
        <tr r="P31" s="1"/>
      </tp>
      <tp t="s">
        <v>IDEXX LABORATORIES</v>
        <stp/>
        <stp>ContractData</stp>
        <stp>S.IDXX</stp>
        <stp>LongDescription</stp>
        <stp/>
        <stp>T</stp>
        <tr r="B48" s="1"/>
      </tp>
      <tp t="s">
        <v>INTUIT INC</v>
        <stp/>
        <stp>ContractData</stp>
        <stp>S.INTU</stp>
        <stp>LongDescription</stp>
        <stp/>
        <stp>T</stp>
        <tr r="M10" s="2"/>
        <tr r="R17" s="2"/>
        <tr r="B50" s="1"/>
      </tp>
      <tp t="s">
        <v>INTEL CORP</v>
        <stp/>
        <stp>ContractData</stp>
        <stp>S.INTC</stp>
        <stp>LongDescription</stp>
        <stp/>
        <stp>T</stp>
        <tr r="M23" s="2"/>
        <tr r="R9" s="2"/>
        <tr r="B49" s="1"/>
      </tp>
      <tp t="s">
        <v>INTUITIVE SURG, INC.</v>
        <stp/>
        <stp>ContractData</stp>
        <stp>S.ISRG</stp>
        <stp>LongDescription</stp>
        <stp/>
        <stp>T</stp>
        <tr r="R21" s="2"/>
        <tr r="B51" s="1"/>
      </tp>
      <tp>
        <v>443.22047619049999</v>
        <stp/>
        <stp>StudyData</stp>
        <stp>S.APP</stp>
        <stp>MA</stp>
        <stp>InputChoice=Close,MAType=Sim,Period=21</stp>
        <stp>MA</stp>
        <stp>D</stp>
        <stp/>
        <stp>all</stp>
        <stp/>
        <stp/>
        <stp/>
        <stp>T</stp>
        <tr r="P15" s="1"/>
      </tp>
      <tp>
        <v>-11.281865284974094</v>
        <stp/>
        <stp>StudyData</stp>
        <stp>S.STX</stp>
        <stp>PCB</stp>
        <stp>BaseType=Index,Index=1</stp>
        <stp>Close</stp>
        <stp>Q</stp>
        <stp>0</stp>
        <stp>all</stp>
        <stp/>
        <stp/>
        <stp/>
        <stp>T</stp>
        <tr r="K92" s="1"/>
      </tp>
      <tp t="s">
        <v/>
        <stp/>
        <stp>StudyData</stp>
        <stp>S.STX</stp>
        <stp>PCB</stp>
        <stp>BaseType=Index,Index=1</stp>
        <stp>Close</stp>
        <stp>W</stp>
        <stp>0</stp>
        <stp>all</stp>
        <stp/>
        <stp/>
        <stp/>
        <stp>T</stp>
        <tr r="I92" s="1"/>
      </tp>
      <tp>
        <v>210.87911688877594</v>
        <stp/>
        <stp>StudyData</stp>
        <stp>S.STX</stp>
        <stp>PCB</stp>
        <stp>BaseType=Index,Index=1</stp>
        <stp>Close</stp>
        <stp>A</stp>
        <stp>0</stp>
        <stp>all</stp>
        <stp/>
        <stp/>
        <stp/>
        <stp>T</stp>
        <tr r="L92" s="1"/>
      </tp>
      <tp t="s">
        <v/>
        <stp/>
        <stp>StudyData</stp>
        <stp>S.STX</stp>
        <stp>PCB</stp>
        <stp>BaseType=Index,Index=1</stp>
        <stp>Close</stp>
        <stp>M</stp>
        <stp>0</stp>
        <stp>all</stp>
        <stp/>
        <stp/>
        <stp/>
        <stp>T</stp>
        <tr r="J92" s="1"/>
      </tp>
      <tp t="s">
        <v/>
        <stp/>
        <stp>StudyData</stp>
        <stp>S.CSX</stp>
        <stp>PCB</stp>
        <stp>BaseType=Index,Index=1</stp>
        <stp>Close</stp>
        <stp>W</stp>
        <stp>0</stp>
        <stp>all</stp>
        <stp/>
        <stp/>
        <stp/>
        <stp>T</stp>
        <tr r="I31" s="1"/>
      </tp>
      <tp>
        <v>6.03829160530191</v>
        <stp/>
        <stp>StudyData</stp>
        <stp>S.CSX</stp>
        <stp>PCB</stp>
        <stp>BaseType=Index,Index=1</stp>
        <stp>Close</stp>
        <stp>Q</stp>
        <stp>0</stp>
        <stp>all</stp>
        <stp/>
        <stp/>
        <stp/>
        <stp>T</stp>
        <tr r="K31" s="1"/>
      </tp>
      <tp>
        <v>39.03448275862069</v>
        <stp/>
        <stp>StudyData</stp>
        <stp>S.CSX</stp>
        <stp>PCB</stp>
        <stp>BaseType=Index,Index=1</stp>
        <stp>Close</stp>
        <stp>A</stp>
        <stp>0</stp>
        <stp>all</stp>
        <stp/>
        <stp/>
        <stp/>
        <stp>T</stp>
        <tr r="L31" s="1"/>
      </tp>
      <tp t="s">
        <v/>
        <stp/>
        <stp>StudyData</stp>
        <stp>S.CSX</stp>
        <stp>PCB</stp>
        <stp>BaseType=Index,Index=1</stp>
        <stp>Close</stp>
        <stp>M</stp>
        <stp>0</stp>
        <stp>all</stp>
        <stp/>
        <stp/>
        <stp/>
        <stp>T</stp>
        <tr r="J31" s="1"/>
      </tp>
      <tp t="s">
        <v>Honeywell Aerospace Inc</v>
        <stp/>
        <stp>ContractData</stp>
        <stp>S.HONA</stp>
        <stp>LongDescription</stp>
        <stp/>
        <stp>T</stp>
        <tr r="R7" s="2"/>
        <tr r="B47" s="1"/>
      </tp>
      <tp t="s">
        <v>OLD DOMINION FREIG##</v>
        <stp/>
        <stp>ContractData</stp>
        <stp>S.ODFL</stp>
        <stp>LongDescription</stp>
        <stp/>
        <stp>T</stp>
        <tr r="B73" s="1"/>
      </tp>
      <tp t="s">
        <v>O'REILLY AUTOMOTIVE</v>
        <stp/>
        <stp>ContractData</stp>
        <stp>S.ORLY</stp>
        <stp>LongDescription</stp>
        <stp/>
        <stp>T</stp>
        <tr r="B74" s="1"/>
      </tp>
      <tp>
        <v>348.43857142860003</v>
        <stp/>
        <stp>StudyData</stp>
        <stp>S.GOOGL</stp>
        <stp>MA</stp>
        <stp>InputChoice=Close,MAType=Sim,Period=21</stp>
        <stp>MA</stp>
        <stp>D</stp>
        <stp/>
        <stp>all</stp>
        <stp/>
        <stp/>
        <stp/>
        <stp>T</stp>
        <tr r="P45" s="1"/>
      </tp>
      <tp t="s">
        <v>NETFLIX, INC.</v>
        <stp/>
        <stp>ContractData</stp>
        <stp>S.NFLX</stp>
        <stp>LongDescription</stp>
        <stp/>
        <stp>T</stp>
        <tr r="B70" s="1"/>
      </tp>
      <tp t="s">
        <v>NEBIUS GRP NV ORD A</v>
        <stp/>
        <stp>ContractData</stp>
        <stp>S.NBIS</stp>
        <stp>LongDescription</stp>
        <stp/>
        <stp>T</stp>
        <tr r="C35" s="2"/>
        <tr r="R10" s="2"/>
        <tr r="B69" s="1"/>
      </tp>
      <tp t="s">
        <v>NVIDIA CORPORATION</v>
        <stp/>
        <stp>ContractData</stp>
        <stp>S.NVDA</stp>
        <stp>LongDescription</stp>
        <stp/>
        <stp>T</stp>
        <tr r="B71" s="1"/>
      </tp>
      <tp>
        <v>47340628.861545697</v>
        <stp/>
        <stp>StudyData</stp>
        <stp>S.MU</stp>
        <stp>MA</stp>
        <stp>InputChoice=Vol,MAType=Sim,Period=21</stp>
        <stp>MA</stp>
        <stp>D</stp>
        <stp>-1</stp>
        <stp>all</stp>
        <stp/>
        <stp/>
        <stp/>
        <stp>T</stp>
        <tr r="N68" s="1"/>
      </tp>
      <tp t="s">
        <v>NXP SEMICONDUCTORS</v>
        <stp/>
        <stp>ContractData</stp>
        <stp>S.NXPI</stp>
        <stp>LongDescription</stp>
        <stp/>
        <stp>T</stp>
        <tr r="B72" s="1"/>
      </tp>
      <tp t="s">
        <v>MONDELEZ INTL CMN A</v>
        <stp/>
        <stp>ContractData</stp>
        <stp>S.MDLZ</stp>
        <stp>LongDescription</stp>
        <stp/>
        <stp>T</stp>
        <tr r="B60" s="1"/>
      </tp>
      <tp t="s">
        <v>MERCADOLIBRE, INC.</v>
        <stp/>
        <stp>ContractData</stp>
        <stp>S.MELI</stp>
        <stp>LongDescription</stp>
        <stp/>
        <stp>T</stp>
        <tr r="B61" s="1"/>
      </tp>
      <tp t="s">
        <v>Meta Platforms, Inc.</v>
        <stp/>
        <stp>ContractData</stp>
        <stp>S.META</stp>
        <stp>LongDescription</stp>
        <stp/>
        <stp>T</stp>
        <tr r="B62" s="1"/>
      </tp>
      <tp t="s">
        <v>MICROCHIP TECHNOLOGY</v>
        <stp/>
        <stp>ContractData</stp>
        <stp>S.MCHP</stp>
        <stp>LongDescription</stp>
        <stp/>
        <stp>T</stp>
        <tr r="B59" s="1"/>
      </tp>
      <tp t="s">
        <v>MONSTER BEVERAGE CP</v>
        <stp/>
        <stp>ContractData</stp>
        <stp>S.MNST</stp>
        <stp>LongDescription</stp>
        <stp/>
        <stp>T</stp>
        <tr r="B63" s="1"/>
      </tp>
      <tp t="s">
        <v>MONOLITHIC POWER SYS</v>
        <stp/>
        <stp>ContractData</stp>
        <stp>S.MPWR</stp>
        <stp>LongDescription</stp>
        <stp/>
        <stp>T</stp>
        <tr r="O35" s="2"/>
        <tr r="B64" s="1"/>
      </tp>
      <tp t="s">
        <v>MARVELL TECH INC CMN</v>
        <stp/>
        <stp>ContractData</stp>
        <stp>S.MRVL</stp>
        <stp>LongDescription</stp>
        <stp/>
        <stp>T</stp>
        <tr r="C36" s="2"/>
        <tr r="R12" s="2"/>
        <tr r="M19" s="2"/>
        <tr r="B65" s="1"/>
      </tp>
      <tp t="s">
        <v>MICROSOFT CORP</v>
        <stp/>
        <stp>ContractData</stp>
        <stp>S.MSFT</stp>
        <stp>LongDescription</stp>
        <stp/>
        <stp>T</stp>
        <tr r="O31" s="2"/>
        <tr r="C37" s="2"/>
        <tr r="M6" s="2"/>
        <tr r="B66" s="1"/>
      </tp>
      <tp t="s">
        <v>STRATEGY INC CL A CS</v>
        <stp/>
        <stp>ContractData</stp>
        <stp>S.MSTR</stp>
        <stp>LongDescription</stp>
        <stp/>
        <stp>T</stp>
        <tr r="C39" s="2"/>
        <tr r="R20" s="2"/>
        <tr r="B67" s="1"/>
      </tp>
      <tp>
        <v>843.66</v>
        <stp/>
        <stp>StudyData</stp>
        <stp>S.STX</stp>
        <stp>MA</stp>
        <stp>InputChoice=Close,MAType=Sim,Period=21</stp>
        <stp>MA</stp>
        <stp>D</stp>
        <stp/>
        <stp>all</stp>
        <stp/>
        <stp/>
        <stp/>
        <stp>T</stp>
        <tr r="P92" s="1"/>
      </tp>
      <tp t="s">
        <v>LUMENTUM HLD CM</v>
        <stp/>
        <stp>ContractData</stp>
        <stp>S.LITE</stp>
        <stp>LongDescription</stp>
        <stp/>
        <stp>T</stp>
        <tr r="B56" s="1"/>
      </tp>
      <tp t="s">
        <v>LAM RESEARCH CORP</v>
        <stp/>
        <stp>ContractData</stp>
        <stp>S.LRCX</stp>
        <stp>LongDescription</stp>
        <stp/>
        <stp>T</stp>
        <tr r="I32" s="2"/>
        <tr r="M25" s="2"/>
        <tr r="B57" s="1"/>
      </tp>
      <tp>
        <v>216.27096998897079</v>
        <stp/>
        <stp>StudyData</stp>
        <stp>S.WDC</stp>
        <stp>PCB</stp>
        <stp>BaseType=Index,Index=1</stp>
        <stp>Close</stp>
        <stp>A</stp>
        <stp>0</stp>
        <stp>all</stp>
        <stp/>
        <stp/>
        <stp/>
        <stp>T</stp>
        <tr r="L102" s="1"/>
      </tp>
      <tp t="s">
        <v/>
        <stp/>
        <stp>StudyData</stp>
        <stp>S.WDC</stp>
        <stp>PCB</stp>
        <stp>BaseType=Index,Index=1</stp>
        <stp>Close</stp>
        <stp>M</stp>
        <stp>0</stp>
        <stp>all</stp>
        <stp/>
        <stp/>
        <stp/>
        <stp>T</stp>
        <tr r="J102" s="1"/>
      </tp>
      <tp>
        <v>-14.69814629258517</v>
        <stp/>
        <stp>StudyData</stp>
        <stp>S.WDC</stp>
        <stp>PCB</stp>
        <stp>BaseType=Index,Index=1</stp>
        <stp>Close</stp>
        <stp>Q</stp>
        <stp>0</stp>
        <stp>all</stp>
        <stp/>
        <stp/>
        <stp/>
        <stp>T</stp>
        <tr r="K102" s="1"/>
      </tp>
      <tp t="s">
        <v/>
        <stp/>
        <stp>StudyData</stp>
        <stp>S.WDC</stp>
        <stp>PCB</stp>
        <stp>BaseType=Index,Index=1</stp>
        <stp>Close</stp>
        <stp>W</stp>
        <stp>0</stp>
        <stp>all</stp>
        <stp/>
        <stp/>
        <stp/>
        <stp>T</stp>
        <tr r="I102" s="1"/>
      </tp>
      <tp t="s">
        <v/>
        <stp/>
        <stp>StudyData</stp>
        <stp>S.KHC</stp>
        <stp>PCB</stp>
        <stp>BaseType=Index,Index=1</stp>
        <stp>Close</stp>
        <stp>M</stp>
        <stp>0</stp>
        <stp>all</stp>
        <stp/>
        <stp/>
        <stp/>
        <stp>T</stp>
        <tr r="J53" s="1"/>
      </tp>
      <tp>
        <v>6.5979381443299019</v>
        <stp/>
        <stp>StudyData</stp>
        <stp>S.KHC</stp>
        <stp>PCB</stp>
        <stp>BaseType=Index,Index=1</stp>
        <stp>Close</stp>
        <stp>A</stp>
        <stp>0</stp>
        <stp>all</stp>
        <stp/>
        <stp/>
        <stp/>
        <stp>T</stp>
        <tr r="L53" s="1"/>
      </tp>
      <tp t="s">
        <v/>
        <stp/>
        <stp>StudyData</stp>
        <stp>S.KHC</stp>
        <stp>PCB</stp>
        <stp>BaseType=Index,Index=1</stp>
        <stp>Close</stp>
        <stp>W</stp>
        <stp>0</stp>
        <stp>all</stp>
        <stp/>
        <stp/>
        <stp/>
        <stp>T</stp>
        <tr r="I53" s="1"/>
      </tp>
      <tp>
        <v>9.4411515664690953</v>
        <stp/>
        <stp>StudyData</stp>
        <stp>S.KHC</stp>
        <stp>PCB</stp>
        <stp>BaseType=Index,Index=1</stp>
        <stp>Close</stp>
        <stp>Q</stp>
        <stp>0</stp>
        <stp>all</stp>
        <stp/>
        <stp/>
        <stp/>
        <stp>T</stp>
        <tr r="K53" s="1"/>
      </tp>
      <tp t="s">
        <v/>
        <stp/>
        <stp>StudyData</stp>
        <stp>S.EXC</stp>
        <stp>PCB</stp>
        <stp>BaseType=Index,Index=1</stp>
        <stp>Close</stp>
        <stp>W</stp>
        <stp>0</stp>
        <stp>all</stp>
        <stp/>
        <stp/>
        <stp/>
        <stp>T</stp>
        <tr r="I37" s="1"/>
      </tp>
      <tp>
        <v>-1.71600171600171</v>
        <stp/>
        <stp>StudyData</stp>
        <stp>S.EXC</stp>
        <stp>PCB</stp>
        <stp>BaseType=Index,Index=1</stp>
        <stp>Close</stp>
        <stp>Q</stp>
        <stp>0</stp>
        <stp>all</stp>
        <stp/>
        <stp/>
        <stp/>
        <stp>T</stp>
        <tr r="K37" s="1"/>
      </tp>
      <tp t="s">
        <v/>
        <stp/>
        <stp>StudyData</stp>
        <stp>S.EXC</stp>
        <stp>PCB</stp>
        <stp>BaseType=Index,Index=1</stp>
        <stp>Close</stp>
        <stp>M</stp>
        <stp>0</stp>
        <stp>all</stp>
        <stp/>
        <stp/>
        <stp/>
        <stp>T</stp>
        <tr r="J37" s="1"/>
      </tp>
      <tp>
        <v>5.1158522596925824</v>
        <stp/>
        <stp>StudyData</stp>
        <stp>S.EXC</stp>
        <stp>PCB</stp>
        <stp>BaseType=Index,Index=1</stp>
        <stp>Close</stp>
        <stp>A</stp>
        <stp>0</stp>
        <stp>all</stp>
        <stp/>
        <stp/>
        <stp/>
        <stp>T</stp>
        <tr r="L37" s="1"/>
      </tp>
      <tp t="s">
        <v>Starbucks Corp</v>
        <stp/>
        <stp>ContractData</stp>
        <stp>S.SBUX</stp>
        <stp>LongDescription</stp>
        <stp/>
        <stp>T</stp>
        <tr r="B87" s="1"/>
      </tp>
      <tp t="s">
        <v>SANDISK CP CMN</v>
        <stp/>
        <stp>ContractData</stp>
        <stp>S.SNDK</stp>
        <stp>LongDescription</stp>
        <stp/>
        <stp>T</stp>
        <tr r="C30" s="2"/>
        <tr r="R4" s="2"/>
        <tr r="M17" s="2"/>
        <tr r="B89" s="1"/>
      </tp>
      <tp t="s">
        <v>SYNOPSYS, INC.</v>
        <stp/>
        <stp>ContractData</stp>
        <stp>S.SNPS</stp>
        <stp>LongDescription</stp>
        <stp/>
        <stp>T</stp>
        <tr r="B90" s="1"/>
      </tp>
      <tp t="s">
        <v>Shopify Inc.</v>
        <stp/>
        <stp>ContractData</stp>
        <stp>S.SHOP</stp>
        <stp>LongDescription</stp>
        <stp/>
        <stp>T</stp>
        <tr r="R25" s="2"/>
        <tr r="B88" s="1"/>
      </tp>
      <tp t="s">
        <v>Space Exploration Technologies Corp. Class A</v>
        <stp/>
        <stp>ContractData</stp>
        <stp>S.SPCX</stp>
        <stp>LongDescription</stp>
        <stp/>
        <stp>T</stp>
        <tr r="C38" s="2"/>
        <tr r="M20" s="2"/>
        <tr r="B91" s="1"/>
      </tp>
      <tp t="s">
        <v>REGENERON PHARMACEUT</v>
        <stp/>
        <stp>ContractData</stp>
        <stp>S.REGN</stp>
        <stp>LongDescription</stp>
        <stp/>
        <stp>T</stp>
        <tr r="O32" s="2"/>
        <tr r="M8" s="2"/>
        <tr r="B83" s="1"/>
      </tp>
      <tp t="s">
        <v>ROSS STORES, INC.</v>
        <stp/>
        <stp>ContractData</stp>
        <stp>S.ROST</stp>
        <stp>LongDescription</stp>
        <stp/>
        <stp>T</stp>
        <tr r="B86" s="1"/>
      </tp>
      <tp t="s">
        <v>ROCKET LAB CORP CMN</v>
        <stp/>
        <stp>ContractData</stp>
        <stp>S.RKLB</stp>
        <stp>LongDescription</stp>
        <stp/>
        <stp>T</stp>
        <tr r="M21" s="2"/>
        <tr r="B84" s="1"/>
      </tp>
      <tp>
        <v>57.397619047600003</v>
        <stp/>
        <stp>StudyData</stp>
        <stp>S.BKR</stp>
        <stp>MA</stp>
        <stp>InputChoice=Close,MAType=Sim,Period=21</stp>
        <stp>MA</stp>
        <stp>D</stp>
        <stp/>
        <stp>all</stp>
        <stp/>
        <stp/>
        <stp/>
        <stp>T</stp>
        <tr r="P21" s="1"/>
      </tp>
      <tp t="s">
        <v>QUALCOMM Inc</v>
        <stp/>
        <stp>ContractData</stp>
        <stp>S.QCOM</stp>
        <stp>LongDescription</stp>
        <stp/>
        <stp>T</stp>
        <tr r="B82" s="1"/>
      </tp>
      <tp>
        <v>25.728571428599999</v>
        <stp/>
        <stp>StudyData</stp>
        <stp>S.KHC</stp>
        <stp>MA</stp>
        <stp>InputChoice=Close,MAType=Sim,Period=21</stp>
        <stp>MA</stp>
        <stp>D</stp>
        <stp/>
        <stp>all</stp>
        <stp/>
        <stp/>
        <stp/>
        <stp>T</stp>
        <tr r="P53" s="1"/>
      </tp>
      <tp t="s">
        <v>PALO ALTO NTWKS CM</v>
        <stp/>
        <stp>ContractData</stp>
        <stp>S.PANW</stp>
        <stp>LongDescription</stp>
        <stp/>
        <stp>T</stp>
        <tr r="B75" s="1"/>
      </tp>
      <tp t="s">
        <v>PAYCHEX, INC.</v>
        <stp/>
        <stp>ContractData</stp>
        <stp>S.PAYX</stp>
        <stp>LongDescription</stp>
        <stp/>
        <stp>T</stp>
        <tr r="B76" s="1"/>
      </tp>
      <tp t="s">
        <v>PACCAR INC.</v>
        <stp/>
        <stp>ContractData</stp>
        <stp>S.PCAR</stp>
        <stp>LongDescription</stp>
        <stp/>
        <stp>T</stp>
        <tr r="B77" s="1"/>
      </tp>
      <tp t="s">
        <v>PALANTIR TECH CL A</v>
        <stp/>
        <stp>ContractData</stp>
        <stp>S.PLTR</stp>
        <stp>LongDescription</stp>
        <stp/>
        <stp>T</stp>
        <tr r="C34" s="2"/>
        <tr r="R23" s="2"/>
        <tr r="B80" s="1"/>
      </tp>
      <tp t="s">
        <v>PAYPAL HOLDINGS</v>
        <stp/>
        <stp>ContractData</stp>
        <stp>S.PYPL</stp>
        <stp>LongDescription</stp>
        <stp/>
        <stp>T</stp>
        <tr r="M4" s="2"/>
        <tr r="B81" s="1"/>
      </tp>
      <tp>
        <v>514.07619047620005</v>
        <stp/>
        <stp>StudyData</stp>
        <stp>S.LIN</stp>
        <stp>MA</stp>
        <stp>InputChoice=Close,MAType=Sim,Period=21</stp>
        <stp>MA</stp>
        <stp>D</stp>
        <stp/>
        <stp>all</stp>
        <stp/>
        <stp/>
        <stp/>
        <stp>T</stp>
        <tr r="P55" s="1"/>
      </tp>
      <tp>
        <v>-25.623460809012933</v>
        <stp/>
        <stp>StudyData</stp>
        <stp>S.CEG</stp>
        <stp>PCB</stp>
        <stp>BaseType=Index,Index=1</stp>
        <stp>Close</stp>
        <stp>A</stp>
        <stp>0</stp>
        <stp>all</stp>
        <stp/>
        <stp/>
        <stp/>
        <stp>T</stp>
        <tr r="L24" s="1"/>
      </tp>
      <tp t="s">
        <v/>
        <stp/>
        <stp>StudyData</stp>
        <stp>S.CEG</stp>
        <stp>PCB</stp>
        <stp>BaseType=Index,Index=1</stp>
        <stp>Close</stp>
        <stp>M</stp>
        <stp>0</stp>
        <stp>all</stp>
        <stp/>
        <stp/>
        <stp/>
        <stp>T</stp>
        <tr r="J24" s="1"/>
      </tp>
      <tp>
        <v>5.7897491645528829</v>
        <stp/>
        <stp>StudyData</stp>
        <stp>S.CEG</stp>
        <stp>PCB</stp>
        <stp>BaseType=Index,Index=1</stp>
        <stp>Close</stp>
        <stp>Q</stp>
        <stp>0</stp>
        <stp>all</stp>
        <stp/>
        <stp/>
        <stp/>
        <stp>T</stp>
        <tr r="K24" s="1"/>
      </tp>
      <tp t="s">
        <v/>
        <stp/>
        <stp>StudyData</stp>
        <stp>S.CEG</stp>
        <stp>PCB</stp>
        <stp>BaseType=Index,Index=1</stp>
        <stp>Close</stp>
        <stp>W</stp>
        <stp>0</stp>
        <stp>all</stp>
        <stp/>
        <stp/>
        <stp/>
        <stp>T</stp>
        <tr r="I24" s="1"/>
      </tp>
      <tp t="s">
        <v>WORKDAY INC CL A</v>
        <stp/>
        <stp>ContractData</stp>
        <stp>S.WDAY</stp>
        <stp>LongDescription</stp>
        <stp/>
        <stp>T</stp>
        <tr r="O38" s="2"/>
        <tr r="M5" s="2"/>
        <tr r="B101" s="1"/>
      </tp>
      <tp t="s">
        <v>VERTEX PHARMACEUTIC</v>
        <stp/>
        <stp>ContractData</stp>
        <stp>S.VRTX</stp>
        <stp>LongDescription</stp>
        <stp/>
        <stp>T</stp>
        <tr r="B99" s="1"/>
      </tp>
      <tp>
        <v>366.55904761900001</v>
        <stp/>
        <stp>StudyData</stp>
        <stp>S.ROP</stp>
        <stp>MA</stp>
        <stp>InputChoice=Close,MAType=Sim,Period=21</stp>
        <stp>MA</stp>
        <stp>D</stp>
        <stp/>
        <stp>all</stp>
        <stp/>
        <stp/>
        <stp/>
        <stp>T</stp>
        <tr r="P85" s="1"/>
      </tp>
      <tp>
        <v>232.66333333329999</v>
        <stp/>
        <stp>StudyData</stp>
        <stp>S.HON</stp>
        <stp>MA</stp>
        <stp>InputChoice=Close,MAType=Sim,Period=21</stp>
        <stp>MA</stp>
        <stp>D</stp>
        <stp/>
        <stp>all</stp>
        <stp/>
        <stp/>
        <stp/>
        <stp>T</stp>
        <tr r="P46" s="1"/>
      </tp>
      <tp>
        <v>46237.284618055557</v>
        <stp/>
        <stp>SystemInfo</stp>
        <stp>Linetime</stp>
        <tr r="W1" s="2"/>
      </tp>
      <tp>
        <v>-21.897874592115706</v>
        <stp/>
        <stp>StudyData</stp>
        <stp>S.PDD</stp>
        <stp>PCB</stp>
        <stp>BaseType=Index,Index=1</stp>
        <stp>Close</stp>
        <stp>A</stp>
        <stp>0</stp>
        <stp>all</stp>
        <stp/>
        <stp/>
        <stp/>
        <stp>T</stp>
        <tr r="L78" s="1"/>
      </tp>
      <tp t="s">
        <v/>
        <stp/>
        <stp>StudyData</stp>
        <stp>S.PDD</stp>
        <stp>PCB</stp>
        <stp>BaseType=Index,Index=1</stp>
        <stp>Close</stp>
        <stp>M</stp>
        <stp>0</stp>
        <stp>all</stp>
        <stp/>
        <stp/>
        <stp/>
        <stp>T</stp>
        <tr r="J78" s="1"/>
      </tp>
      <tp>
        <v>16.098584163607761</v>
        <stp/>
        <stp>StudyData</stp>
        <stp>S.PDD</stp>
        <stp>PCB</stp>
        <stp>BaseType=Index,Index=1</stp>
        <stp>Close</stp>
        <stp>Q</stp>
        <stp>0</stp>
        <stp>all</stp>
        <stp/>
        <stp/>
        <stp/>
        <stp>T</stp>
        <tr r="K78" s="1"/>
      </tp>
      <tp t="s">
        <v/>
        <stp/>
        <stp>StudyData</stp>
        <stp>S.PDD</stp>
        <stp>PCB</stp>
        <stp>BaseType=Index,Index=1</stp>
        <stp>Close</stp>
        <stp>W</stp>
        <stp>0</stp>
        <stp>all</stp>
        <stp/>
        <stp/>
        <stp/>
        <stp>T</stp>
        <tr r="I78" s="1"/>
      </tp>
      <tp>
        <v>-8.7439278278972914</v>
        <stp/>
        <stp>StudyData</stp>
        <stp>S.WBD</stp>
        <stp>PCB</stp>
        <stp>BaseType=Index,Index=1</stp>
        <stp>Close</stp>
        <stp>A</stp>
        <stp>0</stp>
        <stp>all</stp>
        <stp/>
        <stp/>
        <stp/>
        <stp>T</stp>
        <tr r="L100" s="1"/>
      </tp>
      <tp t="s">
        <v/>
        <stp/>
        <stp>StudyData</stp>
        <stp>S.WBD</stp>
        <stp>PCB</stp>
        <stp>BaseType=Index,Index=1</stp>
        <stp>Close</stp>
        <stp>M</stp>
        <stp>0</stp>
        <stp>all</stp>
        <stp/>
        <stp/>
        <stp/>
        <stp>T</stp>
        <tr r="J100" s="1"/>
      </tp>
      <tp t="s">
        <v/>
        <stp/>
        <stp>StudyData</stp>
        <stp>S.WBD</stp>
        <stp>PCB</stp>
        <stp>BaseType=Index,Index=1</stp>
        <stp>Close</stp>
        <stp>W</stp>
        <stp>0</stp>
        <stp>all</stp>
        <stp/>
        <stp/>
        <stp/>
        <stp>T</stp>
        <tr r="I100" s="1"/>
      </tp>
      <tp>
        <v>-1.350337584396097</v>
        <stp/>
        <stp>StudyData</stp>
        <stp>S.WBD</stp>
        <stp>PCB</stp>
        <stp>BaseType=Index,Index=1</stp>
        <stp>Close</stp>
        <stp>Q</stp>
        <stp>0</stp>
        <stp>all</stp>
        <stp/>
        <stp/>
        <stp/>
        <stp>T</stp>
        <tr r="K100" s="1"/>
      </tp>
      <tp t="s">
        <v/>
        <stp/>
        <stp>StudyData</stp>
        <stp>S.AMD</stp>
        <stp>PCB</stp>
        <stp>BaseType=Index,Index=1</stp>
        <stp>Close</stp>
        <stp>M</stp>
        <stp>0</stp>
        <stp>all</stp>
        <stp/>
        <stp/>
        <stp/>
        <stp>T</stp>
        <tr r="J12" s="1"/>
      </tp>
      <tp>
        <v>122.33376914456481</v>
        <stp/>
        <stp>StudyData</stp>
        <stp>S.AMD</stp>
        <stp>PCB</stp>
        <stp>BaseType=Index,Index=1</stp>
        <stp>Close</stp>
        <stp>A</stp>
        <stp>0</stp>
        <stp>all</stp>
        <stp/>
        <stp/>
        <stp/>
        <stp>T</stp>
        <tr r="L12" s="1"/>
      </tp>
      <tp>
        <v>-18.033774595031922</v>
        <stp/>
        <stp>StudyData</stp>
        <stp>S.AMD</stp>
        <stp>PCB</stp>
        <stp>BaseType=Index,Index=1</stp>
        <stp>Close</stp>
        <stp>Q</stp>
        <stp>0</stp>
        <stp>all</stp>
        <stp/>
        <stp/>
        <stp/>
        <stp>T</stp>
        <tr r="K12" s="1"/>
      </tp>
      <tp t="s">
        <v/>
        <stp/>
        <stp>StudyData</stp>
        <stp>S.AMD</stp>
        <stp>PCB</stp>
        <stp>BaseType=Index,Index=1</stp>
        <stp>Close</stp>
        <stp>W</stp>
        <stp>0</stp>
        <stp>all</stp>
        <stp/>
        <stp/>
        <stp/>
        <stp>T</stp>
        <tr r="I12" s="1"/>
      </tp>
      <tp t="s">
        <v>T-MOBILE US CMN</v>
        <stp/>
        <stp>ContractData</stp>
        <stp>S.TMUS</stp>
        <stp>LongDescription</stp>
        <stp/>
        <stp>T</stp>
        <tr r="B94" s="1"/>
      </tp>
      <tp t="s">
        <v>TAKE-TWO INTERACTI##</v>
        <stp/>
        <stp>ContractData</stp>
        <stp>S.TTWO</stp>
        <stp>LongDescription</stp>
        <stp/>
        <stp>T</stp>
        <tr r="B97" s="1"/>
      </tp>
      <tp t="s">
        <v>TESLA, INC.</v>
        <stp/>
        <stp>ContractData</stp>
        <stp>S.TSLA</stp>
        <stp>LongDescription</stp>
        <stp/>
        <stp>T</stp>
        <tr r="R22" s="2"/>
        <tr r="B96" s="1"/>
      </tp>
      <tp>
        <v>112.0928571429</v>
        <stp/>
        <stp>StudyData</stp>
        <stp>S.WMT</stp>
        <stp>MA</stp>
        <stp>InputChoice=Close,MAType=Sim,Period=21</stp>
        <stp>MA</stp>
        <stp>D</stp>
        <stp/>
        <stp>all</stp>
        <stp/>
        <stp/>
        <stp/>
        <stp>T</stp>
        <tr r="P103" s="1"/>
      </tp>
      <tp>
        <v>513.20571428569997</v>
        <stp/>
        <stp>StudyData</stp>
        <stp>S.AMD</stp>
        <stp>MA</stp>
        <stp>InputChoice=Close,MAType=Sim,Period=21</stp>
        <stp>MA</stp>
        <stp>D</stp>
        <stp/>
        <stp>all</stp>
        <stp/>
        <stp/>
        <stp/>
        <stp>T</stp>
        <tr r="P12" s="1"/>
      </tp>
      <tp>
        <v>26.2604761905</v>
        <stp/>
        <stp>StudyData</stp>
        <stp>S.WBD</stp>
        <stp>MA</stp>
        <stp>InputChoice=Close,MAType=Sim,Period=21</stp>
        <stp>MA</stp>
        <stp>D</stp>
        <stp/>
        <stp>all</stp>
        <stp/>
        <stp/>
        <stp/>
        <stp>T</stp>
        <tr r="P100" s="1"/>
      </tp>
      <tp>
        <v>23.520952381000001</v>
        <stp/>
        <stp>StudyData</stp>
        <stp>S.CMCSA</stp>
        <stp>MA</stp>
        <stp>InputChoice=Close,MAType=Sim,Period=21</stp>
        <stp>MA</stp>
        <stp>D</stp>
        <stp/>
        <stp>all</stp>
        <stp/>
        <stp/>
        <stp/>
        <stp>T</stp>
        <tr r="P25" s="1"/>
      </tp>
      <tp t="s">
        <v/>
        <stp/>
        <stp>StudyData</stp>
        <stp>S.TRI</stp>
        <stp>PCB</stp>
        <stp>BaseType=Index,Index=1</stp>
        <stp>Close</stp>
        <stp>W</stp>
        <stp>0</stp>
        <stp>all</stp>
        <stp/>
        <stp/>
        <stp/>
        <stp>T</stp>
        <tr r="I95" s="1"/>
      </tp>
      <tp>
        <v>20.154279417166638</v>
        <stp/>
        <stp>StudyData</stp>
        <stp>S.TRI</stp>
        <stp>PCB</stp>
        <stp>BaseType=Index,Index=1</stp>
        <stp>Close</stp>
        <stp>Q</stp>
        <stp>0</stp>
        <stp>all</stp>
        <stp/>
        <stp/>
        <stp/>
        <stp>T</stp>
        <tr r="K95" s="1"/>
      </tp>
      <tp>
        <v>-25.597088482826607</v>
        <stp/>
        <stp>StudyData</stp>
        <stp>S.TRI</stp>
        <stp>PCB</stp>
        <stp>BaseType=Index,Index=1</stp>
        <stp>Close</stp>
        <stp>A</stp>
        <stp>0</stp>
        <stp>all</stp>
        <stp/>
        <stp/>
        <stp/>
        <stp>T</stp>
        <tr r="L95" s="1"/>
      </tp>
      <tp t="s">
        <v/>
        <stp/>
        <stp>StudyData</stp>
        <stp>S.TRI</stp>
        <stp>PCB</stp>
        <stp>BaseType=Index,Index=1</stp>
        <stp>Close</stp>
        <stp>M</stp>
        <stp>0</stp>
        <stp>all</stp>
        <stp/>
        <stp/>
        <stp/>
        <stp>T</stp>
        <tr r="J95" s="1"/>
      </tp>
      <tp>
        <v>35.475663716814175</v>
        <stp/>
        <stp>StudyData</stp>
        <stp>S.ADI</stp>
        <stp>PCB</stp>
        <stp>BaseType=Index,Index=1</stp>
        <stp>Close</stp>
        <stp>A</stp>
        <stp>0</stp>
        <stp>all</stp>
        <stp/>
        <stp/>
        <stp/>
        <stp>T</stp>
        <tr r="L5" s="1"/>
      </tp>
      <tp t="s">
        <v/>
        <stp/>
        <stp>StudyData</stp>
        <stp>S.ADI</stp>
        <stp>PCB</stp>
        <stp>BaseType=Index,Index=1</stp>
        <stp>Close</stp>
        <stp>M</stp>
        <stp>0</stp>
        <stp>all</stp>
        <stp/>
        <stp/>
        <stp/>
        <stp>T</stp>
        <tr r="J5" s="1"/>
      </tp>
      <tp>
        <v>-7.4930130674522228</v>
        <stp/>
        <stp>StudyData</stp>
        <stp>S.ADI</stp>
        <stp>PCB</stp>
        <stp>BaseType=Index,Index=1</stp>
        <stp>Close</stp>
        <stp>Q</stp>
        <stp>0</stp>
        <stp>all</stp>
        <stp/>
        <stp/>
        <stp/>
        <stp>T</stp>
        <tr r="K5" s="1"/>
      </tp>
      <tp t="s">
        <v/>
        <stp/>
        <stp>StudyData</stp>
        <stp>S.ADI</stp>
        <stp>PCB</stp>
        <stp>BaseType=Index,Index=1</stp>
        <stp>Close</stp>
        <stp>W</stp>
        <stp>0</stp>
        <stp>all</stp>
        <stp/>
        <stp/>
        <stp/>
        <stp>T</stp>
        <tr r="I5" s="1"/>
      </tp>
      <tp>
        <v>372.61952380949998</v>
        <stp/>
        <stp>StudyData</stp>
        <stp>S.MAR</stp>
        <stp>MA</stp>
        <stp>InputChoice=Close,MAType=Sim,Period=21</stp>
        <stp>MA</stp>
        <stp>D</stp>
        <stp/>
        <stp>all</stp>
        <stp/>
        <stp/>
        <stp/>
        <stp>T</stp>
        <tr r="P58" s="1"/>
      </tp>
      <tp t="s">
        <v/>
        <stp/>
        <stp>StudyData</stp>
        <stp>S.TXN</stp>
        <stp>PCB</stp>
        <stp>BaseType=Index,Index=1</stp>
        <stp>Close</stp>
        <stp>W</stp>
        <stp>0</stp>
        <stp>all</stp>
        <stp/>
        <stp/>
        <stp/>
        <stp>T</stp>
        <tr r="I98" s="1"/>
      </tp>
      <tp>
        <v>-7.491528835508432</v>
        <stp/>
        <stp>StudyData</stp>
        <stp>S.TXN</stp>
        <stp>PCB</stp>
        <stp>BaseType=Index,Index=1</stp>
        <stp>Close</stp>
        <stp>Q</stp>
        <stp>0</stp>
        <stp>all</stp>
        <stp/>
        <stp/>
        <stp/>
        <stp>T</stp>
        <tr r="K98" s="1"/>
      </tp>
      <tp t="s">
        <v/>
        <stp/>
        <stp>StudyData</stp>
        <stp>S.TXN</stp>
        <stp>PCB</stp>
        <stp>BaseType=Index,Index=1</stp>
        <stp>Close</stp>
        <stp>M</stp>
        <stp>0</stp>
        <stp>all</stp>
        <stp/>
        <stp/>
        <stp/>
        <stp>T</stp>
        <tr r="J98" s="1"/>
      </tp>
      <tp>
        <v>58.937114531096888</v>
        <stp/>
        <stp>StudyData</stp>
        <stp>S.TXN</stp>
        <stp>PCB</stp>
        <stp>BaseType=Index,Index=1</stp>
        <stp>Close</stp>
        <stp>A</stp>
        <stp>0</stp>
        <stp>all</stp>
        <stp/>
        <stp/>
        <stp/>
        <stp>T</stp>
        <tr r="L98" s="1"/>
      </tp>
      <tp t="s">
        <v/>
        <stp/>
        <stp>StudyData</stp>
        <stp>S.HON</stp>
        <stp>PCB</stp>
        <stp>BaseType=Index,Index=1</stp>
        <stp>Close</stp>
        <stp>M</stp>
        <stp>0</stp>
        <stp>all</stp>
        <stp/>
        <stp/>
        <stp/>
        <stp>T</stp>
        <tr r="J46" s="1"/>
      </tp>
      <tp>
        <v>24.583525552309194</v>
        <stp/>
        <stp>StudyData</stp>
        <stp>S.HON</stp>
        <stp>PCB</stp>
        <stp>BaseType=Index,Index=1</stp>
        <stp>Close</stp>
        <stp>A</stp>
        <stp>0</stp>
        <stp>all</stp>
        <stp/>
        <stp/>
        <stp/>
        <stp>T</stp>
        <tr r="L46" s="1"/>
      </tp>
      <tp>
        <v>8.5529254131308647</v>
        <stp/>
        <stp>StudyData</stp>
        <stp>S.HON</stp>
        <stp>PCB</stp>
        <stp>BaseType=Index,Index=1</stp>
        <stp>Close</stp>
        <stp>Q</stp>
        <stp>0</stp>
        <stp>all</stp>
        <stp/>
        <stp/>
        <stp/>
        <stp>T</stp>
        <tr r="K46" s="1"/>
      </tp>
      <tp t="s">
        <v/>
        <stp/>
        <stp>StudyData</stp>
        <stp>S.HON</stp>
        <stp>PCB</stp>
        <stp>BaseType=Index,Index=1</stp>
        <stp>Close</stp>
        <stp>W</stp>
        <stp>0</stp>
        <stp>all</stp>
        <stp/>
        <stp/>
        <stp/>
        <stp>T</stp>
        <tr r="I46" s="1"/>
      </tp>
      <tp t="s">
        <v/>
        <stp/>
        <stp>StudyData</stp>
        <stp>S.LIN</stp>
        <stp>PCB</stp>
        <stp>BaseType=Index,Index=1</stp>
        <stp>Close</stp>
        <stp>M</stp>
        <stp>0</stp>
        <stp>all</stp>
        <stp/>
        <stp/>
        <stp/>
        <stp>T</stp>
        <tr r="J55" s="1"/>
      </tp>
      <tp>
        <v>12.193062689087457</v>
        <stp/>
        <stp>StudyData</stp>
        <stp>S.LIN</stp>
        <stp>PCB</stp>
        <stp>BaseType=Index,Index=1</stp>
        <stp>Close</stp>
        <stp>A</stp>
        <stp>0</stp>
        <stp>all</stp>
        <stp/>
        <stp/>
        <stp/>
        <stp>T</stp>
        <tr r="L55" s="1"/>
      </tp>
      <tp t="s">
        <v/>
        <stp/>
        <stp>StudyData</stp>
        <stp>S.LIN</stp>
        <stp>PCB</stp>
        <stp>BaseType=Index,Index=1</stp>
        <stp>Close</stp>
        <stp>W</stp>
        <stp>0</stp>
        <stp>all</stp>
        <stp/>
        <stp/>
        <stp/>
        <stp>T</stp>
        <tr r="I55" s="1"/>
      </tp>
      <tp>
        <v>-7.8159324777431021</v>
        <stp/>
        <stp>StudyData</stp>
        <stp>S.LIN</stp>
        <stp>PCB</stp>
        <stp>BaseType=Index,Index=1</stp>
        <stp>Close</stp>
        <stp>Q</stp>
        <stp>0</stp>
        <stp>all</stp>
        <stp/>
        <stp/>
        <stp/>
        <stp>T</stp>
        <tr r="K55" s="1"/>
      </tp>
      <tp t="s">
        <v/>
        <stp/>
        <stp>StudyData</stp>
        <stp>S.ARM</stp>
        <stp>PCB</stp>
        <stp>BaseType=Index,Index=1</stp>
        <stp>Close</stp>
        <stp>W</stp>
        <stp>0</stp>
        <stp>all</stp>
        <stp/>
        <stp/>
        <stp/>
        <stp>T</stp>
        <tr r="I16" s="1"/>
      </tp>
      <tp>
        <v>-32.39980821840539</v>
        <stp/>
        <stp>StudyData</stp>
        <stp>S.ARM</stp>
        <stp>PCB</stp>
        <stp>BaseType=Index,Index=1</stp>
        <stp>Close</stp>
        <stp>Q</stp>
        <stp>0</stp>
        <stp>all</stp>
        <stp/>
        <stp/>
        <stp/>
        <stp>T</stp>
        <tr r="K16" s="1"/>
      </tp>
      <tp>
        <v>119.27545512761868</v>
        <stp/>
        <stp>StudyData</stp>
        <stp>S.ARM</stp>
        <stp>PCB</stp>
        <stp>BaseType=Index,Index=1</stp>
        <stp>Close</stp>
        <stp>A</stp>
        <stp>0</stp>
        <stp>all</stp>
        <stp/>
        <stp/>
        <stp/>
        <stp>T</stp>
        <tr r="L16" s="1"/>
      </tp>
      <tp t="s">
        <v/>
        <stp/>
        <stp>StudyData</stp>
        <stp>S.ARM</stp>
        <stp>PCB</stp>
        <stp>BaseType=Index,Index=1</stp>
        <stp>Close</stp>
        <stp>M</stp>
        <stp>0</stp>
        <stp>all</stp>
        <stp/>
        <stp/>
        <stp/>
        <stp>T</stp>
        <tr r="J16" s="1"/>
      </tp>
      <tp>
        <v>30.825714285699998</v>
        <stp/>
        <stp>StudyData</stp>
        <stp>S.KDP</stp>
        <stp>MA</stp>
        <stp>InputChoice=Close,MAType=Sim,Period=21</stp>
        <stp>MA</stp>
        <stp>D</stp>
        <stp/>
        <stp>all</stp>
        <stp/>
        <stp/>
        <stp/>
        <stp>T</stp>
        <tr r="P52" s="1"/>
      </tp>
      <tp>
        <v>252.0619047619</v>
        <stp/>
        <stp>StudyData</stp>
        <stp>S.ADP</stp>
        <stp>MA</stp>
        <stp>InputChoice=Close,MAType=Sim,Period=21</stp>
        <stp>MA</stp>
        <stp>D</stp>
        <stp/>
        <stp>all</stp>
        <stp/>
        <stp/>
        <stp/>
        <stp>T</stp>
        <tr r="P6" s="1"/>
      </tp>
      <tp>
        <v>378.8</v>
        <stp/>
        <stp>StudyData</stp>
        <stp>S.ADI</stp>
        <stp>MA</stp>
        <stp>InputChoice=Close,MAType=Sim,Period=21</stp>
        <stp>MA</stp>
        <stp>D</stp>
        <stp/>
        <stp>all</stp>
        <stp/>
        <stp/>
        <stp/>
        <stp>T</stp>
        <tr r="P5" s="1"/>
      </tp>
      <tp>
        <v>529.23809523809996</v>
        <stp/>
        <stp>StudyData</stp>
        <stp>S.WDC</stp>
        <stp>MA</stp>
        <stp>InputChoice=Close,MAType=Sim,Period=21</stp>
        <stp>MA</stp>
        <stp>D</stp>
        <stp/>
        <stp>all</stp>
        <stp/>
        <stp/>
        <stp/>
        <stp>T</stp>
        <tr r="P102" s="1"/>
      </tp>
      <tp>
        <v>85.281904761899995</v>
        <stp/>
        <stp>StudyData</stp>
        <stp>S.PDD</stp>
        <stp>MA</stp>
        <stp>InputChoice=Close,MAType=Sim,Period=21</stp>
        <stp>MA</stp>
        <stp>D</stp>
        <stp/>
        <stp>all</stp>
        <stp/>
        <stp/>
        <stp/>
        <stp>T</stp>
        <tr r="P78" s="1"/>
      </tp>
      <tp>
        <v>5.8759815867858158</v>
        <stp/>
        <stp>StudyData</stp>
        <stp>S.XEL</stp>
        <stp>PCB</stp>
        <stp>BaseType=Index,Index=1</stp>
        <stp>Close</stp>
        <stp>A</stp>
        <stp>0</stp>
        <stp>all</stp>
        <stp/>
        <stp/>
        <stp/>
        <stp>T</stp>
        <tr r="L104" s="1"/>
      </tp>
      <tp t="s">
        <v/>
        <stp/>
        <stp>StudyData</stp>
        <stp>S.XEL</stp>
        <stp>PCB</stp>
        <stp>BaseType=Index,Index=1</stp>
        <stp>Close</stp>
        <stp>M</stp>
        <stp>0</stp>
        <stp>all</stp>
        <stp/>
        <stp/>
        <stp/>
        <stp>T</stp>
        <tr r="J104" s="1"/>
      </tp>
      <tp>
        <v>-2.6151930261519234</v>
        <stp/>
        <stp>StudyData</stp>
        <stp>S.XEL</stp>
        <stp>PCB</stp>
        <stp>BaseType=Index,Index=1</stp>
        <stp>Close</stp>
        <stp>Q</stp>
        <stp>0</stp>
        <stp>all</stp>
        <stp/>
        <stp/>
        <stp/>
        <stp>T</stp>
        <tr r="K104" s="1"/>
      </tp>
      <tp t="s">
        <v/>
        <stp/>
        <stp>StudyData</stp>
        <stp>S.XEL</stp>
        <stp>PCB</stp>
        <stp>BaseType=Index,Index=1</stp>
        <stp>Close</stp>
        <stp>W</stp>
        <stp>0</stp>
        <stp>all</stp>
        <stp/>
        <stp/>
        <stp/>
        <stp>T</stp>
        <tr r="I104" s="1"/>
      </tp>
      <tp>
        <v>64.105238095199994</v>
        <stp/>
        <stp>StudyData</stp>
        <stp>S.FER</stp>
        <stp>MA</stp>
        <stp>InputChoice=Close,MAType=Sim,Period=21</stp>
        <stp>MA</stp>
        <stp>D</stp>
        <stp/>
        <stp>all</stp>
        <stp/>
        <stp/>
        <stp/>
        <stp>T</stp>
        <tr r="P40" s="1"/>
      </tp>
      <tp>
        <v>350.2042857143</v>
        <stp/>
        <stp>StudyData</stp>
        <stp>S.TER</stp>
        <stp>MA</stp>
        <stp>InputChoice=Close,MAType=Sim,Period=21</stp>
        <stp>MA</stp>
        <stp>D</stp>
        <stp/>
        <stp>all</stp>
        <stp/>
        <stp/>
        <stp/>
        <stp>T</stp>
        <tr r="P93" s="1"/>
      </tp>
      <tp>
        <v>132.9323809524</v>
        <stp/>
        <stp>StudyData</stp>
        <stp>S.AEP</stp>
        <stp>MA</stp>
        <stp>InputChoice=Close,MAType=Sim,Period=21</stp>
        <stp>MA</stp>
        <stp>D</stp>
        <stp/>
        <stp>all</stp>
        <stp/>
        <stp/>
        <stp/>
        <stp>T</stp>
        <tr r="P8" s="1"/>
      </tp>
      <tp>
        <v>138.81333333329999</v>
        <stp/>
        <stp>StudyData</stp>
        <stp>S.PEP</stp>
        <stp>MA</stp>
        <stp>InputChoice=Close,MAType=Sim,Period=21</stp>
        <stp>MA</stp>
        <stp>D</stp>
        <stp/>
        <stp>all</stp>
        <stp/>
        <stp/>
        <stp/>
        <stp>T</stp>
        <tr r="P79" s="1"/>
      </tp>
      <tp>
        <v>79.658571428599998</v>
        <stp/>
        <stp>StudyData</stp>
        <stp>S.XEL</stp>
        <stp>MA</stp>
        <stp>InputChoice=Close,MAType=Sim,Period=21</stp>
        <stp>MA</stp>
        <stp>D</stp>
        <stp/>
        <stp>all</stp>
        <stp/>
        <stp/>
        <stp/>
        <stp>T</stp>
        <tr r="P104" s="1"/>
      </tp>
      <tp>
        <v>258.37571428569998</v>
        <stp/>
        <stp>StudyData</stp>
        <stp>S.CEG</stp>
        <stp>MA</stp>
        <stp>InputChoice=Close,MAType=Sim,Period=21</stp>
        <stp>MA</stp>
        <stp>D</stp>
        <stp/>
        <stp>all</stp>
        <stp/>
        <stp/>
        <stp/>
        <stp>T</stp>
        <tr r="P24" s="1"/>
      </tp>
      <tp>
        <v>0</v>
        <stp/>
        <stp>ContractData</stp>
        <stp>S.RKLB</stp>
        <stp>NetLastTrade</stp>
        <stp/>
        <stp>T</stp>
        <tr r="D84" s="1"/>
      </tp>
      <tp>
        <v>0</v>
        <stp/>
        <stp>ContractData</stp>
        <stp>S.BKNG</stp>
        <stp>NetLastTrade</stp>
        <stp/>
        <stp>T</stp>
        <tr r="D20" s="1"/>
      </tp>
      <tp t="s">
        <v/>
        <stp/>
        <stp>ContractData</stp>
        <stp>S.PYPL</stp>
        <stp>Open</stp>
        <stp/>
        <stp>T</stp>
        <tr r="F81" s="1"/>
      </tp>
      <tp>
        <v>1877.95</v>
        <stp/>
        <stp>ContractData</stp>
        <stp>S.MELI</stp>
        <stp>LastTrade</stp>
        <stp/>
        <stp>T</stp>
        <tr r="C61" s="1"/>
      </tp>
      <tp>
        <v>130.21</v>
        <stp/>
        <stp>ContractData</stp>
        <stp>S.GILD</stp>
        <stp>LastTrade</stp>
        <stp/>
        <stp>T</stp>
        <tr r="C43" s="1"/>
      </tp>
      <tp>
        <v>311.2</v>
        <stp/>
        <stp>ContractData</stp>
        <stp>S.TSLA</stp>
        <stp>LastTrade</stp>
        <stp/>
        <stp>T</stp>
        <tr r="C96" s="1"/>
      </tp>
      <tp>
        <v>64.95</v>
        <stp/>
        <stp>ContractData</stp>
        <stp>S.RKLB</stp>
        <stp>LastTrade</stp>
        <stp/>
        <stp>T</stp>
        <tr r="C84" s="1"/>
      </tp>
      <tp>
        <v>89.350000000000009</v>
        <stp/>
        <stp>ContractData</stp>
        <stp>S.ORLY</stp>
        <stp>LastTrade</stp>
        <stp/>
        <stp>T</stp>
        <tr r="C74" s="1"/>
      </tp>
      <tp>
        <v>71.710000000000008</v>
        <stp/>
        <stp>ContractData</stp>
        <stp>S.NFLX</stp>
        <stp>LastTrade</stp>
        <stp/>
        <stp>T</stp>
        <tr r="C70" s="1"/>
      </tp>
      <tp>
        <v>62.31</v>
        <stp/>
        <stp>ContractData</stp>
        <stp>S.MDLZ</stp>
        <stp>LastTrade</stp>
        <stp/>
        <stp>T</stp>
        <tr r="C60" s="1"/>
      </tp>
      <tp>
        <v>0.60501007279999997</v>
        <stp/>
        <stp>StudyData</stp>
        <stp>S.CMCSA</stp>
        <stp>StdDev</stp>
        <stp>InputChoice=Close,Period1=21</stp>
        <stp>STDDEV</stp>
        <stp>D</stp>
        <stp/>
        <stp>all</stp>
        <stp/>
        <stp/>
        <stp/>
        <stp>T</stp>
        <tr r="Q25" s="1"/>
      </tp>
      <tp t="s">
        <v/>
        <stp/>
        <stp>ContractData</stp>
        <stp>S.TXN</stp>
        <stp>High</stp>
        <stp/>
        <stp>T</stp>
        <tr r="G98" s="1"/>
      </tp>
      <tp>
        <v>0</v>
        <stp/>
        <stp>ContractData</stp>
        <stp>S.AEP</stp>
        <stp>NetLastTrade</stp>
        <stp/>
        <stp>T</stp>
        <tr r="D8" s="1"/>
      </tp>
      <tp>
        <v>0</v>
        <stp/>
        <stp>ContractData</stp>
        <stp>S.ADI</stp>
        <stp>NetLastTrade</stp>
        <stp/>
        <stp>T</stp>
        <tr r="D5" s="1"/>
      </tp>
      <tp>
        <v>0</v>
        <stp/>
        <stp>ContractData</stp>
        <stp>S.ADP</stp>
        <stp>NetLastTrade</stp>
        <stp/>
        <stp>T</stp>
        <tr r="D6" s="1"/>
      </tp>
      <tp>
        <v>0</v>
        <stp/>
        <stp>ContractData</stp>
        <stp>S.AMD</stp>
        <stp>NetLastTrade</stp>
        <stp/>
        <stp>T</stp>
        <tr r="D12" s="1"/>
      </tp>
      <tp t="s">
        <v/>
        <stp/>
        <stp>ContractData</stp>
        <stp>S.TRI</stp>
        <stp>High</stp>
        <stp/>
        <stp>T</stp>
        <tr r="G95" s="1"/>
      </tp>
      <tp t="s">
        <v/>
        <stp/>
        <stp>ContractData</stp>
        <stp>S.STX</stp>
        <stp>Open</stp>
        <stp/>
        <stp>T</stp>
        <tr r="F92" s="1"/>
      </tp>
      <tp>
        <v>0</v>
        <stp/>
        <stp>ContractData</stp>
        <stp>S.ARM</stp>
        <stp>NetLastTrade</stp>
        <stp/>
        <stp>T</stp>
        <tr r="D16" s="1"/>
      </tp>
      <tp>
        <v>0</v>
        <stp/>
        <stp>ContractData</stp>
        <stp>S.APP</stp>
        <stp>NetLastTrade</stp>
        <stp/>
        <stp>T</stp>
        <tr r="D15" s="1"/>
      </tp>
      <tp t="s">
        <v/>
        <stp/>
        <stp>ContractData</stp>
        <stp>S.TER</stp>
        <stp>High</stp>
        <stp/>
        <stp>T</stp>
        <tr r="G93" s="1"/>
      </tp>
      <tp t="s">
        <v/>
        <stp/>
        <stp>ContractData</stp>
        <stp>S.AXON</stp>
        <stp>Open</stp>
        <stp/>
        <stp>T</stp>
        <tr r="F19" s="1"/>
      </tp>
      <tp t="s">
        <v/>
        <stp/>
        <stp>ContractData</stp>
        <stp>S.DXCM</stp>
        <stp>Open</stp>
        <stp/>
        <stp>T</stp>
        <tr r="F35" s="1"/>
      </tp>
      <tp t="s">
        <v/>
        <stp/>
        <stp>ContractData</stp>
        <stp>S.NXPI</stp>
        <stp>Open</stp>
        <stp/>
        <stp>T</stp>
        <tr r="F72" s="1"/>
      </tp>
      <tp>
        <v>1629</v>
        <stp/>
        <stp>ContractData</stp>
        <stp>S.ASML</stp>
        <stp>LastTrade</stp>
        <stp/>
        <stp>T</stp>
        <tr r="C17" s="1"/>
      </tp>
      <tp>
        <v>3539223.9437195701</v>
        <stp/>
        <stp>StudyData</stp>
        <stp>S.PCAR</stp>
        <stp>MA</stp>
        <stp>InputChoice=Vol,MAType=Sim,Period=21</stp>
        <stp>MA</stp>
        <stp>D</stp>
        <stp>-1</stp>
        <stp>all</stp>
        <stp/>
        <stp/>
        <stp/>
        <stp>T</stp>
        <tr r="N77" s="1"/>
      </tp>
      <tp>
        <v>2632390.7207911899</v>
        <stp/>
        <stp>StudyData</stp>
        <stp>S.CTAS</stp>
        <stp>MA</stp>
        <stp>InputChoice=Vol,MAType=Sim,Period=21</stp>
        <stp>MA</stp>
        <stp>D</stp>
        <stp>-1</stp>
        <stp>all</stp>
        <stp/>
        <stp/>
        <stp/>
        <stp>T</stp>
        <tr r="N32" s="1"/>
      </tp>
      <tp>
        <v>8774037.8024649993</v>
        <stp/>
        <stp>StudyData</stp>
        <stp>S.AMAT</stp>
        <stp>MA</stp>
        <stp>InputChoice=Vol,MAType=Sim,Period=21</stp>
        <stp>MA</stp>
        <stp>D</stp>
        <stp>-1</stp>
        <stp>all</stp>
        <stp/>
        <stp/>
        <stp/>
        <stp>T</stp>
        <tr r="N11" s="1"/>
      </tp>
      <tp>
        <v>4706712.9269120004</v>
        <stp/>
        <stp>StudyData</stp>
        <stp>S.WDAY</stp>
        <stp>MA</stp>
        <stp>InputChoice=Vol,MAType=Sim,Period=21</stp>
        <stp>MA</stp>
        <stp>D</stp>
        <stp>-1</stp>
        <stp>all</stp>
        <stp/>
        <stp/>
        <stp/>
        <stp>T</stp>
        <tr r="N101" s="1"/>
      </tp>
      <tp>
        <v>4562751.4391418099</v>
        <stp/>
        <stp>StudyData</stp>
        <stp>S.ALAB</stp>
        <stp>MA</stp>
        <stp>InputChoice=Vol,MAType=Sim,Period=21</stp>
        <stp>MA</stp>
        <stp>D</stp>
        <stp>-1</stp>
        <stp>all</stp>
        <stp/>
        <stp/>
        <stp/>
        <stp>T</stp>
        <tr r="N9" s="1"/>
      </tp>
      <tp>
        <v>13095846.321298821</v>
        <stp/>
        <stp>StudyData</stp>
        <stp>S.KLAC</stp>
        <stp>MA</stp>
        <stp>InputChoice=Vol,MAType=Sim,Period=21</stp>
        <stp>MA</stp>
        <stp>D</stp>
        <stp>-1</stp>
        <stp>all</stp>
        <stp/>
        <stp/>
        <stp/>
        <stp>T</stp>
        <tr r="N54" s="1"/>
      </tp>
      <tp t="s">
        <v/>
        <stp/>
        <stp>ContractData</stp>
        <stp>S.ROP</stp>
        <stp>Open</stp>
        <stp/>
        <stp>T</stp>
        <tr r="F85" s="1"/>
      </tp>
      <tp>
        <v>0</v>
        <stp/>
        <stp>ContractData</stp>
        <stp>S.GILD</stp>
        <stp>NetLastTrade</stp>
        <stp/>
        <stp>T</stp>
        <tr r="D43" s="1"/>
      </tp>
      <tp>
        <v>0</v>
        <stp/>
        <stp>ContractData</stp>
        <stp>S.LITE</stp>
        <stp>NetLastTrade</stp>
        <stp/>
        <stp>T</stp>
        <tr r="D56" s="1"/>
      </tp>
      <tp>
        <v>192.9</v>
        <stp/>
        <stp>ContractData</stp>
        <stp>S.BKNG</stp>
        <stp>LastTrade</stp>
        <stp/>
        <stp>T</stp>
        <tr r="C20" s="1"/>
      </tp>
      <tp>
        <v>202.95000000000002</v>
        <stp/>
        <stp>ContractData</stp>
        <stp>S.FANG</stp>
        <stp>LastTrade</stp>
        <stp/>
        <stp>T</stp>
        <tr r="C38" s="1"/>
      </tp>
      <tp>
        <v>206.74</v>
        <stp/>
        <stp>ContractData</stp>
        <stp>S.HONA</stp>
        <stp>LastTrade</stp>
        <stp/>
        <stp>T</stp>
        <tr r="C47" s="1"/>
      </tp>
      <tp>
        <v>151.52000000000001</v>
        <stp/>
        <stp>ContractData</stp>
        <stp>S.ABNB</stp>
        <stp>LastTrade</stp>
        <stp/>
        <stp>T</stp>
        <tr r="C3" s="1"/>
      </tp>
      <tp>
        <v>205.52</v>
        <stp/>
        <stp>ContractData</stp>
        <stp>S.ALNY</stp>
        <stp>LastTrade</stp>
        <stp/>
        <stp>T</stp>
        <tr r="C10" s="1"/>
      </tp>
      <tp>
        <v>5785057.7013569996</v>
        <stp/>
        <stp>StudyData</stp>
        <stp>S.ADBE</stp>
        <stp>MA</stp>
        <stp>InputChoice=Vol,MAType=Sim,Period=21</stp>
        <stp>MA</stp>
        <stp>D</stp>
        <stp>-1</stp>
        <stp>all</stp>
        <stp/>
        <stp/>
        <stp/>
        <stp>T</stp>
        <tr r="N4" s="1"/>
      </tp>
      <tp>
        <v>14.9840563793</v>
        <stp/>
        <stp>StudyData</stp>
        <stp>S.GOOGL</stp>
        <stp>StdDev</stp>
        <stp>InputChoice=Close,Period1=21</stp>
        <stp>STDDEV</stp>
        <stp>D</stp>
        <stp/>
        <stp>all</stp>
        <stp/>
        <stp/>
        <stp/>
        <stp>T</stp>
        <tr r="Q45" s="1"/>
      </tp>
      <tp>
        <v>161.95000000000002</v>
        <stp/>
        <stp>ContractData</stp>
        <stp>S.FTNT</stp>
        <stp>LastTrade</stp>
        <stp/>
        <stp>T</stp>
        <tr r="C41" s="1"/>
      </tp>
      <tp>
        <v>331.83</v>
        <stp/>
        <stp>ContractData</stp>
        <stp>S.PANW</stp>
        <stp>LastTrade</stp>
        <stp/>
        <stp>T</stp>
        <tr r="C75" s="1"/>
      </tp>
      <tp>
        <v>340.02</v>
        <stp/>
        <stp>ContractData</stp>
        <stp>S.CDNS</stp>
        <stp>LastTrade</stp>
        <stp/>
        <stp>T</stp>
        <tr r="C23" s="1"/>
      </tp>
      <tp>
        <v>0</v>
        <stp/>
        <stp>ContractData</stp>
        <stp>S.CEG</stp>
        <stp>NetLastTrade</stp>
        <stp/>
        <stp>T</stp>
        <tr r="D24" s="1"/>
      </tp>
      <tp>
        <v>0</v>
        <stp/>
        <stp>ContractData</stp>
        <stp>S.CSX</stp>
        <stp>NetLastTrade</stp>
        <stp/>
        <stp>T</stp>
        <tr r="D31" s="1"/>
      </tp>
      <tp>
        <v>1737523.3306780001</v>
        <stp/>
        <stp>ContractData</stp>
        <stp>S.MU</stp>
        <stp>T_CVol</stp>
        <stp/>
        <stp>T</stp>
        <tr r="F31" s="2"/>
        <tr r="M68" s="1"/>
      </tp>
      <tp>
        <v>0</v>
        <stp/>
        <stp>ContractData</stp>
        <stp>S.SHOP</stp>
        <stp>NetLastTrade</stp>
        <stp/>
        <stp>T</stp>
        <tr r="D88" s="1"/>
      </tp>
      <tp>
        <v>147.61000000000001</v>
        <stp/>
        <stp>ContractData</stp>
        <stp>S.QCOM</stp>
        <stp>LastTrade</stp>
        <stp/>
        <stp>T</stp>
        <tr r="C82" s="1"/>
      </tp>
      <tp>
        <v>527.76</v>
        <stp/>
        <stp>ContractData</stp>
        <stp>S.AXON</stp>
        <stp>LastTrade</stp>
        <stp/>
        <stp>T</stp>
        <tr r="C19" s="1"/>
      </tp>
      <tp>
        <v>12095516.061183721</v>
        <stp/>
        <stp>StudyData</stp>
        <stp>S.LRCX</stp>
        <stp>MA</stp>
        <stp>InputChoice=Vol,MAType=Sim,Period=21</stp>
        <stp>MA</stp>
        <stp>D</stp>
        <stp>-1</stp>
        <stp>all</stp>
        <stp/>
        <stp/>
        <stp/>
        <stp>T</stp>
        <tr r="N57" s="1"/>
      </tp>
      <tp>
        <v>70649985.435456693</v>
        <stp/>
        <stp>StudyData</stp>
        <stp>S.SPCX</stp>
        <stp>MA</stp>
        <stp>InputChoice=Vol,MAType=Sim,Period=21</stp>
        <stp>MA</stp>
        <stp>D</stp>
        <stp>-1</stp>
        <stp>all</stp>
        <stp/>
        <stp/>
        <stp/>
        <stp>T</stp>
        <tr r="N91" s="1"/>
      </tp>
      <tp>
        <v>267.97000000000003</v>
        <stp/>
        <stp>ContractData</stp>
        <stp>S.DDOG</stp>
        <stp>LastTrade</stp>
        <stp/>
        <stp>T</stp>
        <tr r="C34" s="1"/>
      </tp>
      <tp>
        <v>356.65000000000003</v>
        <stp/>
        <stp>ContractData</stp>
        <stp>S.GOOG</stp>
        <stp>LastTrade</stp>
        <stp/>
        <stp>T</stp>
        <tr r="C44" s="1"/>
      </tp>
      <tp>
        <v>4782801.5501856199</v>
        <stp/>
        <stp>StudyData</stp>
        <stp>S.DXCM</stp>
        <stp>MA</stp>
        <stp>InputChoice=Vol,MAType=Sim,Period=21</stp>
        <stp>MA</stp>
        <stp>D</stp>
        <stp>-1</stp>
        <stp>all</stp>
        <stp/>
        <stp/>
        <stp/>
        <stp>T</stp>
        <tr r="N35" s="1"/>
      </tp>
      <tp>
        <v>117.15</v>
        <stp/>
        <stp>ContractData</stp>
        <stp>S.SHOP</stp>
        <stp>LastTrade</stp>
        <stp/>
        <stp>T</stp>
        <tr r="C88" s="1"/>
      </tp>
      <tp>
        <v>20886365.796147719</v>
        <stp/>
        <stp>StudyData</stp>
        <stp>S.CSCO</stp>
        <stp>MA</stp>
        <stp>InputChoice=Vol,MAType=Sim,Period=21</stp>
        <stp>MA</stp>
        <stp>D</stp>
        <stp>-1</stp>
        <stp>all</stp>
        <stp/>
        <stp/>
        <stp/>
        <stp>T</stp>
        <tr r="N30" s="1"/>
      </tp>
      <tp t="s">
        <v/>
        <stp/>
        <stp>ContractData</stp>
        <stp>S.PDD</stp>
        <stp>Open</stp>
        <stp/>
        <stp>T</stp>
        <tr r="F78" s="1"/>
      </tp>
      <tp t="s">
        <v/>
        <stp/>
        <stp>ContractData</stp>
        <stp>S.PEP</stp>
        <stp>Open</stp>
        <stp/>
        <stp>T</stp>
        <tr r="F79" s="1"/>
      </tp>
      <tp>
        <v>0</v>
        <stp/>
        <stp>ContractData</stp>
        <stp>S.BKR</stp>
        <stp>NetLastTrade</stp>
        <stp/>
        <stp>T</stp>
        <tr r="D21" s="1"/>
      </tp>
      <tp t="s">
        <v/>
        <stp/>
        <stp>ContractData</stp>
        <stp>S.WMT</stp>
        <stp>High</stp>
        <stp/>
        <stp>T</stp>
        <tr r="G103" s="1"/>
      </tp>
      <tp t="s">
        <v/>
        <stp/>
        <stp>ContractData</stp>
        <stp>S.WDC</stp>
        <stp>High</stp>
        <stp/>
        <stp>T</stp>
        <tr r="G102" s="1"/>
      </tp>
      <tp t="s">
        <v/>
        <stp/>
        <stp>ContractData</stp>
        <stp>S.WBD</stp>
        <stp>High</stp>
        <stp/>
        <stp>T</stp>
        <tr r="G100" s="1"/>
      </tp>
      <tp>
        <v>0</v>
        <stp/>
        <stp>ContractData</stp>
        <stp>S.GOOG</stp>
        <stp>NetLastTrade</stp>
        <stp/>
        <stp>T</stp>
        <tr r="D44" s="1"/>
      </tp>
      <tp>
        <v>0</v>
        <stp/>
        <stp>ContractData</stp>
        <stp>S.HONA</stp>
        <stp>NetLastTrade</stp>
        <stp/>
        <stp>T</stp>
        <tr r="D47" s="1"/>
      </tp>
      <tp>
        <v>0</v>
        <stp/>
        <stp>ContractData</stp>
        <stp>S.COST</stp>
        <stp>NetLastTrade</stp>
        <stp/>
        <stp>T</stp>
        <tr r="D26" s="1"/>
      </tp>
      <tp>
        <v>0</v>
        <stp/>
        <stp>ContractData</stp>
        <stp>S.ROST</stp>
        <stp>NetLastTrade</stp>
        <stp/>
        <stp>T</stp>
        <tr r="D86" s="1"/>
      </tp>
      <tp>
        <v>68.02</v>
        <stp/>
        <stp>ContractData</stp>
        <stp>S.GEHC</stp>
        <stp>LastTrade</stp>
        <stp/>
        <stp>T</stp>
        <tr r="C42" s="1"/>
      </tp>
      <tp>
        <v>128893551.2615061</v>
        <stp/>
        <stp>StudyData</stp>
        <stp>S.NVDA</stp>
        <stp>MA</stp>
        <stp>InputChoice=Vol,MAType=Sim,Period=21</stp>
        <stp>MA</stp>
        <stp>D</stp>
        <stp>-1</stp>
        <stp>all</stp>
        <stp/>
        <stp/>
        <stp/>
        <stp>T</stp>
        <tr r="N71" s="1"/>
      </tp>
      <tp>
        <v>16169573.185832379</v>
        <stp/>
        <stp>StudyData</stp>
        <stp>S.SNDK</stp>
        <stp>MA</stp>
        <stp>InputChoice=Vol,MAType=Sim,Period=21</stp>
        <stp>MA</stp>
        <stp>D</stp>
        <stp>-1</stp>
        <stp>all</stp>
        <stp/>
        <stp/>
        <stp/>
        <stp>T</stp>
        <tr r="N89" s="1"/>
      </tp>
      <tp>
        <v>74.290000000000006</v>
        <stp/>
        <stp>ContractData</stp>
        <stp>S.MCHP</stp>
        <stp>LastTrade</stp>
        <stp/>
        <stp>T</stp>
        <tr r="C59" s="1"/>
      </tp>
      <tp t="s">
        <v/>
        <stp/>
        <stp>ContractData</stp>
        <stp>S.WDC</stp>
        <stp>Open</stp>
        <stp/>
        <stp>T</stp>
        <tr r="F102" s="1"/>
      </tp>
      <tp t="s">
        <v/>
        <stp/>
        <stp>ContractData</stp>
        <stp>S.WBD</stp>
        <stp>Open</stp>
        <stp/>
        <stp>T</stp>
        <tr r="F100" s="1"/>
      </tp>
      <tp t="s">
        <v/>
        <stp/>
        <stp>ContractData</stp>
        <stp>S.WMT</stp>
        <stp>Open</stp>
        <stp/>
        <stp>T</stp>
        <tr r="F103" s="1"/>
      </tp>
      <tp t="s">
        <v/>
        <stp/>
        <stp>ContractData</stp>
        <stp>S.PEP</stp>
        <stp>High</stp>
        <stp/>
        <stp>T</stp>
        <tr r="G79" s="1"/>
      </tp>
      <tp t="s">
        <v/>
        <stp/>
        <stp>ContractData</stp>
        <stp>S.PDD</stp>
        <stp>High</stp>
        <stp/>
        <stp>T</stp>
        <tr r="G78" s="1"/>
      </tp>
      <tp>
        <v>0</v>
        <stp/>
        <stp>ContractData</stp>
        <stp>S.EXC</stp>
        <stp>NetLastTrade</stp>
        <stp/>
        <stp>T</stp>
        <tr r="D37" s="1"/>
      </tp>
      <tp>
        <v>1062</v>
        <stp/>
        <stp>ContractData</stp>
        <stp>S.ORLY</stp>
        <stp>T_CVol</stp>
        <stp/>
        <stp>T</stp>
        <tr r="M74" s="1"/>
      </tp>
      <tp>
        <v>3903.7977209999999</v>
        <stp/>
        <stp>ContractData</stp>
        <stp>S.ALNY</stp>
        <stp>T_CVol</stp>
        <stp/>
        <stp>T</stp>
        <tr r="M10" s="1"/>
      </tp>
      <tp>
        <v>16037.801117000001</v>
        <stp/>
        <stp>ContractData</stp>
        <stp>S.WDAY</stp>
        <stp>T_CVol</stp>
        <stp/>
        <stp>T</stp>
        <tr r="M101" s="1"/>
      </tp>
      <tp>
        <v>0</v>
        <stp/>
        <stp>ContractData</stp>
        <stp>S.SNDK</stp>
        <stp>NetLastTrade</stp>
        <stp/>
        <stp>T</stp>
        <tr r="D89" s="1"/>
      </tp>
      <tp>
        <v>0</v>
        <stp/>
        <stp>ContractData</stp>
        <stp>S.SNPS</stp>
        <stp>NetLastTrade</stp>
        <stp/>
        <stp>T</stp>
        <tr r="D90" s="1"/>
      </tp>
      <tp>
        <v>0</v>
        <stp/>
        <stp>ContractData</stp>
        <stp>S.MNST</stp>
        <stp>NetLastTrade</stp>
        <stp/>
        <stp>T</stp>
        <tr r="D63" s="1"/>
      </tp>
      <tp>
        <v>0</v>
        <stp/>
        <stp>ContractData</stp>
        <stp>S.INTC</stp>
        <stp>NetLastTrade</stp>
        <stp/>
        <stp>T</stp>
        <tr r="D49" s="1"/>
      </tp>
      <tp>
        <v>0</v>
        <stp/>
        <stp>ContractData</stp>
        <stp>S.INTU</stp>
        <stp>NetLastTrade</stp>
        <stp/>
        <stp>T</stp>
        <tr r="D50" s="1"/>
      </tp>
      <tp>
        <v>1952674.6229377149</v>
        <stp/>
        <stp>StudyData</stp>
        <stp>S.CCEP</stp>
        <stp>MA</stp>
        <stp>InputChoice=Vol,MAType=Sim,Period=21</stp>
        <stp>MA</stp>
        <stp>D</stp>
        <stp>-1</stp>
        <stp>all</stp>
        <stp/>
        <stp/>
        <stp/>
        <stp>T</stp>
        <tr r="N22" s="1"/>
      </tp>
      <tp>
        <v>190.41</v>
        <stp/>
        <stp>ContractData</stp>
        <stp>S.NBIS</stp>
        <stp>LastTrade</stp>
        <stp/>
        <stp>T</stp>
        <tr r="C69" s="1"/>
      </tp>
      <tp>
        <v>50318.259895000003</v>
        <stp/>
        <stp>ContractData</stp>
        <stp>S.LRCX</stp>
        <stp>T_CVol</stp>
        <stp/>
        <stp>T</stp>
        <tr r="M57" s="1"/>
      </tp>
      <tp>
        <v>276698.09846900002</v>
        <stp/>
        <stp>ContractData</stp>
        <stp>S.NFLX</stp>
        <stp>T_CVol</stp>
        <stp/>
        <stp>T</stp>
        <tr r="M70" s="1"/>
      </tp>
      <tp>
        <v>209</v>
        <stp/>
        <stp>ContractData</stp>
        <stp>S.IDXX</stp>
        <stp>T_CVol</stp>
        <stp/>
        <stp>T</stp>
        <tr r="M48" s="1"/>
      </tp>
      <tp>
        <v>932.45605599999999</v>
        <stp/>
        <stp>ContractData</stp>
        <stp>S.VRTX</stp>
        <stp>T_CVol</stp>
        <stp/>
        <stp>T</stp>
        <tr r="M99" s="1"/>
      </tp>
      <tp>
        <v>5743.7869609999998</v>
        <stp/>
        <stp>ContractData</stp>
        <stp>S.PAYX</stp>
        <stp>T_CVol</stp>
        <stp/>
        <stp>T</stp>
        <tr r="M76" s="1"/>
      </tp>
      <tp>
        <v>1471268.664778</v>
        <stp/>
        <stp>ContractData</stp>
        <stp>S.SPCX</stp>
        <stp>T_CVol</stp>
        <stp/>
        <stp>T</stp>
        <tr r="F38" s="2"/>
        <tr r="M91" s="1"/>
      </tp>
      <tp>
        <v>16819.655477</v>
        <stp/>
        <stp>ContractData</stp>
        <stp>S.SBUX</stp>
        <stp>T_CVol</stp>
        <stp/>
        <stp>T</stp>
        <tr r="M87" s="1"/>
      </tp>
      <tp t="s">
        <v/>
        <stp/>
        <stp>ContractData</stp>
        <stp>S.NXPI</stp>
        <stp>High</stp>
        <stp/>
        <stp>T</stp>
        <tr r="G72" s="1"/>
      </tp>
      <tp>
        <v>0</v>
        <stp/>
        <stp>ContractData</stp>
        <stp>S.AMAT</stp>
        <stp>NetLastTrade</stp>
        <stp/>
        <stp>T</stp>
        <tr r="D11" s="1"/>
      </tp>
      <tp>
        <v>0</v>
        <stp/>
        <stp>ContractData</stp>
        <stp>S.AMGN</stp>
        <stp>NetLastTrade</stp>
        <stp/>
        <stp>T</stp>
        <tr r="D13" s="1"/>
      </tp>
      <tp>
        <v>0</v>
        <stp/>
        <stp>ContractData</stp>
        <stp>S.AMZN</stp>
        <stp>NetLastTrade</stp>
        <stp/>
        <stp>T</stp>
        <tr r="D14" s="1"/>
      </tp>
      <tp t="s">
        <v/>
        <stp/>
        <stp>ContractData</stp>
        <stp>S.DXCM</stp>
        <stp>High</stp>
        <stp/>
        <stp>T</stp>
        <tr r="G35" s="1"/>
      </tp>
      <tp t="s">
        <v/>
        <stp/>
        <stp>ContractData</stp>
        <stp>S.AXON</stp>
        <stp>High</stp>
        <stp/>
        <stp>T</stp>
        <tr r="G19" s="1"/>
      </tp>
      <tp>
        <v>0</v>
        <stp/>
        <stp>ContractData</stp>
        <stp>S.TMUS</stp>
        <stp>NetLastTrade</stp>
        <stp/>
        <stp>T</stp>
        <tr r="D94" s="1"/>
      </tp>
      <tp>
        <v>36529420.192629002</v>
        <stp/>
        <stp>StudyData</stp>
        <stp>S.MSFT</stp>
        <stp>MA</stp>
        <stp>InputChoice=Vol,MAType=Sim,Period=21</stp>
        <stp>MA</stp>
        <stp>D</stp>
        <stp>-1</stp>
        <stp>all</stp>
        <stp/>
        <stp/>
        <stp/>
        <stp>T</stp>
        <tr r="N66" s="1"/>
      </tp>
      <tp>
        <v>1659995.140050143</v>
        <stp/>
        <stp>StudyData</stp>
        <stp>S.ODFL</stp>
        <stp>MA</stp>
        <stp>InputChoice=Vol,MAType=Sim,Period=21</stp>
        <stp>MA</stp>
        <stp>D</stp>
        <stp>-1</stp>
        <stp>all</stp>
        <stp/>
        <stp/>
        <stp/>
        <stp>T</stp>
        <tr r="N73" s="1"/>
      </tp>
      <tp t="s">
        <v/>
        <stp/>
        <stp>ContractData</stp>
        <stp>S.ROP</stp>
        <stp>High</stp>
        <stp/>
        <stp>T</stp>
        <tr r="G85" s="1"/>
      </tp>
      <tp t="s">
        <v/>
        <stp/>
        <stp>ContractData</stp>
        <stp>S.PYPL</stp>
        <stp>High</stp>
        <stp/>
        <stp>T</stp>
        <tr r="G81" s="1"/>
      </tp>
      <tp>
        <v>0</v>
        <stp/>
        <stp>ContractData</stp>
        <stp>S.ALNY</stp>
        <stp>NetLastTrade</stp>
        <stp/>
        <stp>T</stp>
        <tr r="D10" s="1"/>
      </tp>
      <tp>
        <v>0</v>
        <stp/>
        <stp>ContractData</stp>
        <stp>S.ALAB</stp>
        <stp>NetLastTrade</stp>
        <stp/>
        <stp>T</stp>
        <tr r="D9" s="1"/>
      </tp>
      <tp>
        <v>0</v>
        <stp/>
        <stp>ContractData</stp>
        <stp>S.KLAC</stp>
        <stp>NetLastTrade</stp>
        <stp/>
        <stp>T</stp>
        <tr r="D54" s="1"/>
      </tp>
      <tp>
        <v>0</v>
        <stp/>
        <stp>ContractData</stp>
        <stp>S.PLTR</stp>
        <stp>NetLastTrade</stp>
        <stp/>
        <stp>T</stp>
        <tr r="D80" s="1"/>
      </tp>
      <tp>
        <v>2355874.0549441399</v>
        <stp/>
        <stp>StudyData</stp>
        <stp>S.AMGN</stp>
        <stp>MA</stp>
        <stp>InputChoice=Vol,MAType=Sim,Period=21</stp>
        <stp>MA</stp>
        <stp>D</stp>
        <stp>-1</stp>
        <stp>all</stp>
        <stp/>
        <stp/>
        <stp/>
        <stp>T</stp>
        <tr r="N13" s="1"/>
      </tp>
      <tp>
        <v>799156.89744881005</v>
        <stp/>
        <stp>StudyData</stp>
        <stp>S.REGN</stp>
        <stp>MA</stp>
        <stp>InputChoice=Vol,MAType=Sim,Period=21</stp>
        <stp>MA</stp>
        <stp>D</stp>
        <stp>-1</stp>
        <stp>all</stp>
        <stp/>
        <stp/>
        <stp/>
        <stp>T</stp>
        <tr r="N83" s="1"/>
      </tp>
      <tp>
        <v>20884378.40787486</v>
        <stp/>
        <stp>StudyData</stp>
        <stp>S.AVGO</stp>
        <stp>MA</stp>
        <stp>InputChoice=Vol,MAType=Sim,Period=21</stp>
        <stp>MA</stp>
        <stp>D</stp>
        <stp>-1</stp>
        <stp>all</stp>
        <stp/>
        <stp/>
        <stp/>
        <stp>T</stp>
        <tr r="N18" s="1"/>
      </tp>
      <tp t="s">
        <v/>
        <stp/>
        <stp>ContractData</stp>
        <stp>S.TER</stp>
        <stp>Open</stp>
        <stp/>
        <stp>T</stp>
        <tr r="F93" s="1"/>
      </tp>
      <tp>
        <v>0</v>
        <stp/>
        <stp>ContractData</stp>
        <stp>S.FER</stp>
        <stp>NetLastTrade</stp>
        <stp/>
        <stp>T</stp>
        <tr r="D40" s="1"/>
      </tp>
      <tp t="s">
        <v/>
        <stp/>
        <stp>ContractData</stp>
        <stp>S.STX</stp>
        <stp>High</stp>
        <stp/>
        <stp>T</stp>
        <tr r="G92" s="1"/>
      </tp>
      <tp t="s">
        <v/>
        <stp/>
        <stp>ContractData</stp>
        <stp>S.TRI</stp>
        <stp>Open</stp>
        <stp/>
        <stp>T</stp>
        <tr r="F95" s="1"/>
      </tp>
      <tp t="s">
        <v/>
        <stp/>
        <stp>ContractData</stp>
        <stp>S.TXN</stp>
        <stp>Open</stp>
        <stp/>
        <stp>T</stp>
        <tr r="F98" s="1"/>
      </tp>
      <tp>
        <v>3153.4152009999998</v>
        <stp/>
        <stp>ContractData</stp>
        <stp>S.MDLZ</stp>
        <stp>T_CVol</stp>
        <stp/>
        <stp>T</stp>
        <tr r="M60" s="1"/>
      </tp>
      <tp>
        <v>0</v>
        <stp/>
        <stp>ContractData</stp>
        <stp>S.MCHP</stp>
        <stp>NetLastTrade</stp>
        <stp/>
        <stp>T</stp>
        <tr r="D59" s="1"/>
      </tp>
      <tp>
        <v>0</v>
        <stp/>
        <stp>ContractData</stp>
        <stp>S.QCOM</stp>
        <stp>NetLastTrade</stp>
        <stp/>
        <stp>T</stp>
        <tr r="D82" s="1"/>
      </tp>
      <tp>
        <v>0</v>
        <stp/>
        <stp>ContractData</stp>
        <stp>S.PCAR</stp>
        <stp>NetLastTrade</stp>
        <stp/>
        <stp>T</stp>
        <tr r="D77" s="1"/>
      </tp>
      <tp>
        <v>0</v>
        <stp/>
        <stp>ContractData</stp>
        <stp>S.CCEP</stp>
        <stp>NetLastTrade</stp>
        <stp/>
        <stp>T</stp>
        <tr r="D22" s="1"/>
      </tp>
      <tp t="s">
        <v/>
        <stp/>
        <stp>ContractData</stp>
        <stp>S.AVGO</stp>
        <stp>High</stp>
        <stp/>
        <stp>T</stp>
        <tr r="G18" s="1"/>
      </tp>
      <tp t="s">
        <v/>
        <stp/>
        <stp>ContractData</stp>
        <stp>S.NVDA</stp>
        <stp>High</stp>
        <stp/>
        <stp>T</stp>
        <tr r="G71" s="1"/>
      </tp>
      <tp>
        <v>10789732.675982909</v>
        <stp/>
        <stp>StudyData</stp>
        <stp>S.MCHP</stp>
        <stp>MA</stp>
        <stp>InputChoice=Vol,MAType=Sim,Period=21</stp>
        <stp>MA</stp>
        <stp>D</stp>
        <stp>-1</stp>
        <stp>all</stp>
        <stp/>
        <stp/>
        <stp/>
        <stp>T</stp>
        <tr r="N59" s="1"/>
      </tp>
      <tp>
        <v>1214.83</v>
        <stp/>
        <stp>ContractData</stp>
        <stp>S.SNDK</stp>
        <stp>LastTrade</stp>
        <stp/>
        <stp>T</stp>
        <tr r="C89" s="1"/>
      </tp>
      <tp>
        <v>200.75</v>
        <stp/>
        <stp>ContractData</stp>
        <stp>S.NVDA</stp>
        <stp>LastTrade</stp>
        <stp/>
        <stp>T</stp>
        <tr r="C71" s="1"/>
      </tp>
      <tp>
        <v>6003164.9295492396</v>
        <stp/>
        <stp>StudyData</stp>
        <stp>S.GEHC</stp>
        <stp>MA</stp>
        <stp>InputChoice=Vol,MAType=Sim,Period=21</stp>
        <stp>MA</stp>
        <stp>D</stp>
        <stp>-1</stp>
        <stp>all</stp>
        <stp/>
        <stp/>
        <stp/>
        <stp>T</stp>
        <tr r="N42" s="1"/>
      </tp>
      <tp>
        <v>34610.212804000003</v>
        <stp/>
        <stp>ContractData</stp>
        <stp>S.INTU</stp>
        <stp>T_CVol</stp>
        <stp/>
        <stp>T</stp>
        <tr r="M50" s="1"/>
      </tp>
      <tp>
        <v>0</v>
        <stp/>
        <stp>ContractData</stp>
        <stp>S.NBIS</stp>
        <stp>NetLastTrade</stp>
        <stp/>
        <stp>T</stp>
        <tr r="D69" s="1"/>
      </tp>
      <tp>
        <v>0</v>
        <stp/>
        <stp>ContractData</stp>
        <stp>S.ABNB</stp>
        <stp>NetLastTrade</stp>
        <stp/>
        <stp>T</stp>
        <tr r="D3" s="1"/>
      </tp>
      <tp t="s">
        <v/>
        <stp/>
        <stp>ContractData</stp>
        <stp>S.SPCX</stp>
        <stp>Open</stp>
        <stp/>
        <stp>T</stp>
        <tr r="F91" s="1"/>
      </tp>
      <tp t="s">
        <v/>
        <stp/>
        <stp>ContractData</stp>
        <stp>S.MPWR</stp>
        <stp>Open</stp>
        <stp/>
        <stp>T</stp>
        <tr r="F64" s="1"/>
      </tp>
      <tp>
        <v>0</v>
        <stp/>
        <stp>ContractData</stp>
        <stp>S.SBUX</stp>
        <stp>NetLastTrade</stp>
        <stp/>
        <stp>T</stp>
        <tr r="D87" s="1"/>
      </tp>
      <tp t="s">
        <v/>
        <stp/>
        <stp>ContractData</stp>
        <stp>S.CPRT</stp>
        <stp>Open</stp>
        <stp/>
        <stp>T</stp>
        <tr r="F27" s="1"/>
      </tp>
      <tp>
        <v>21668773.5461431</v>
        <stp/>
        <stp>StudyData</stp>
        <stp>S.NBIS</stp>
        <stp>MA</stp>
        <stp>InputChoice=Vol,MAType=Sim,Period=21</stp>
        <stp>MA</stp>
        <stp>D</stp>
        <stp>-1</stp>
        <stp>all</stp>
        <stp/>
        <stp/>
        <stp/>
        <stp>T</stp>
        <tr r="N69" s="1"/>
      </tp>
      <tp>
        <v>109.46000000000001</v>
        <stp/>
        <stp>ContractData</stp>
        <stp>S.CCEP</stp>
        <stp>LastTrade</stp>
        <stp/>
        <stp>T</stp>
        <tr r="C22" s="1"/>
      </tp>
      <tp>
        <v>0</v>
        <stp/>
        <stp>ContractData</stp>
        <stp>S.HON</stp>
        <stp>NetLastTrade</stp>
        <stp/>
        <stp>T</stp>
        <tr r="D46" s="1"/>
      </tp>
      <tp>
        <v>782409.95369200001</v>
        <stp/>
        <stp>ContractData</stp>
        <stp>S.MSFT</stp>
        <stp>T_CVol</stp>
        <stp/>
        <stp>T</stp>
        <tr r="F37" s="2"/>
        <tr r="M66" s="1"/>
      </tp>
      <tp>
        <v>3251.9343269999999</v>
        <stp/>
        <stp>ContractData</stp>
        <stp>S.MNST</stp>
        <stp>T_CVol</stp>
        <stp/>
        <stp>T</stp>
        <tr r="M63" s="1"/>
      </tp>
      <tp>
        <v>10517.966053</v>
        <stp/>
        <stp>ContractData</stp>
        <stp>S.FTNT</stp>
        <stp>T_CVol</stp>
        <stp/>
        <stp>T</stp>
        <tr r="M41" s="1"/>
      </tp>
      <tp>
        <v>3717.348774</v>
        <stp/>
        <stp>ContractData</stp>
        <stp>S.FAST</stp>
        <stp>T_CVol</stp>
        <stp/>
        <stp>T</stp>
        <tr r="M39" s="1"/>
      </tp>
      <tp>
        <v>59813.913015999999</v>
        <stp/>
        <stp>ContractData</stp>
        <stp>S.AMAT</stp>
        <stp>T_CVol</stp>
        <stp/>
        <stp>T</stp>
        <tr r="M11" s="1"/>
      </tp>
      <tp>
        <v>8671.5754149999993</v>
        <stp/>
        <stp>ContractData</stp>
        <stp>S.CPRT</stp>
        <stp>T_CVol</stp>
        <stp/>
        <stp>T</stp>
        <tr r="M27" s="1"/>
      </tp>
      <tp>
        <v>3982.3330030000002</v>
        <stp/>
        <stp>ContractData</stp>
        <stp>S.COST</stp>
        <stp>T_CVol</stp>
        <stp/>
        <stp>T</stp>
        <tr r="M26" s="1"/>
      </tp>
      <tp>
        <v>2996.6892290000001</v>
        <stp/>
        <stp>ContractData</stp>
        <stp>S.ROST</stp>
        <stp>T_CVol</stp>
        <stp/>
        <stp>T</stp>
        <tr r="M86" s="1"/>
      </tp>
      <tp t="s">
        <v/>
        <stp/>
        <stp>ContractData</stp>
        <stp>S.TTWO</stp>
        <stp>High</stp>
        <stp/>
        <stp>T</stp>
        <tr r="G97" s="1"/>
      </tp>
      <tp t="s">
        <v/>
        <stp/>
        <stp>ContractData</stp>
        <stp>S.TSLA</stp>
        <stp>Open</stp>
        <stp/>
        <stp>T</stp>
        <tr r="F96" s="1"/>
      </tp>
      <tp t="s">
        <v/>
        <stp/>
        <stp>ContractData</stp>
        <stp>S.ASML</stp>
        <stp>Open</stp>
        <stp/>
        <stp>T</stp>
        <tr r="F17" s="1"/>
      </tp>
      <tp>
        <v>0</v>
        <stp/>
        <stp>ContractData</stp>
        <stp>S.FANG</stp>
        <stp>NetLastTrade</stp>
        <stp/>
        <stp>T</stp>
        <tr r="D38" s="1"/>
      </tp>
      <tp>
        <v>0</v>
        <stp/>
        <stp>ContractData</stp>
        <stp>S.PANW</stp>
        <stp>NetLastTrade</stp>
        <stp/>
        <stp>T</stp>
        <tr r="D75" s="1"/>
      </tp>
      <tp t="s">
        <v/>
        <stp/>
        <stp>ContractData</stp>
        <stp>S.MSFT</stp>
        <stp>Open</stp>
        <stp/>
        <stp>T</stp>
        <tr r="F66" s="1"/>
      </tp>
      <tp t="s">
        <v/>
        <stp/>
        <stp>ContractData</stp>
        <stp>S.CSCO</stp>
        <stp>Open</stp>
        <stp/>
        <stp>T</stp>
        <tr r="F30" s="1"/>
      </tp>
      <tp>
        <v>0</v>
        <stp/>
        <stp>ContractData</stp>
        <stp>S.PAYX</stp>
        <stp>NetLastTrade</stp>
        <stp/>
        <stp>T</stp>
        <tr r="D76" s="1"/>
      </tp>
      <tp t="s">
        <v/>
        <stp/>
        <stp>ContractData</stp>
        <stp>S.CTAS</stp>
        <stp>High</stp>
        <stp/>
        <stp>T</stp>
        <tr r="G32" s="1"/>
      </tp>
      <tp>
        <v>0</v>
        <stp/>
        <stp>ContractData</stp>
        <stp>S.AAPL</stp>
        <stp>NetLastTrade</stp>
        <stp/>
        <stp>T</stp>
        <tr r="D2" s="1"/>
      </tp>
      <tp t="s">
        <v/>
        <stp/>
        <stp>ContractData</stp>
        <stp>S.FTNT</stp>
        <stp>High</stp>
        <stp/>
        <stp>T</stp>
        <tr r="G41" s="1"/>
      </tp>
      <tp>
        <v>0</v>
        <stp/>
        <stp>ContractData</stp>
        <stp>S.DASH</stp>
        <stp>NetLastTrade</stp>
        <stp/>
        <stp>T</stp>
        <tr r="D33" s="1"/>
      </tp>
      <tp>
        <v>0</v>
        <stp/>
        <stp>ContractData</stp>
        <stp>S.FAST</stp>
        <stp>NetLastTrade</stp>
        <stp/>
        <stp>T</stp>
        <tr r="D39" s="1"/>
      </tp>
      <tp t="s">
        <v/>
        <stp/>
        <stp>ContractData</stp>
        <stp>S.MSTR</stp>
        <stp>Open</stp>
        <stp/>
        <stp>T</stp>
        <tr r="F67" s="1"/>
      </tp>
      <tp t="s">
        <v/>
        <stp/>
        <stp>ContractData</stp>
        <stp>S.ISRG</stp>
        <stp>Open</stp>
        <stp/>
        <stp>T</stp>
        <tr r="F51" s="1"/>
      </tp>
      <tp>
        <v>212.14000000000001</v>
        <stp/>
        <stp>ContractData</stp>
        <stp>S.ODFL</stp>
        <stp>LastTrade</stp>
        <stp/>
        <stp>T</stp>
        <tr r="C73" s="1"/>
      </tp>
      <tp>
        <v>464.72</v>
        <stp/>
        <stp>ContractData</stp>
        <stp>S.MSFT</stp>
        <stp>LastTrade</stp>
        <stp/>
        <stp>T</stp>
        <tr r="R31" s="2"/>
        <tr r="C66" s="1"/>
      </tp>
      <tp>
        <v>0</v>
        <stp/>
        <stp>ContractData</stp>
        <stp>S.KDP</stp>
        <stp>NetLastTrade</stp>
        <stp/>
        <stp>T</stp>
        <tr r="D52" s="1"/>
      </tp>
      <tp>
        <v>0</v>
        <stp/>
        <stp>ContractData</stp>
        <stp>S.KHC</stp>
        <stp>NetLastTrade</stp>
        <stp/>
        <stp>T</stp>
        <tr r="D53" s="1"/>
      </tp>
      <tp>
        <v>68449.264636000007</v>
        <stp/>
        <stp>ContractData</stp>
        <stp>S.PANW</stp>
        <stp>T_CVol</stp>
        <stp/>
        <stp>T</stp>
        <tr r="M75" s="1"/>
      </tp>
      <tp t="s">
        <v/>
        <stp/>
        <stp>ContractData</stp>
        <stp>S.ORLY</stp>
        <stp>Open</stp>
        <stp/>
        <stp>T</stp>
        <tr r="F74" s="1"/>
      </tp>
      <tp t="s">
        <v/>
        <stp/>
        <stp>ContractData</stp>
        <stp>S.LRCX</stp>
        <stp>Open</stp>
        <stp/>
        <stp>T</stp>
        <tr r="F57" s="1"/>
      </tp>
      <tp t="s">
        <v/>
        <stp/>
        <stp>ContractData</stp>
        <stp>S.MRVL</stp>
        <stp>Open</stp>
        <stp/>
        <stp>T</stp>
        <tr r="F65" s="1"/>
      </tp>
      <tp t="s">
        <v/>
        <stp/>
        <stp>ContractData</stp>
        <stp>S.CRWD</stp>
        <stp>Open</stp>
        <stp/>
        <stp>T</stp>
        <tr r="F28" s="1"/>
      </tp>
      <tp t="s">
        <v/>
        <stp/>
        <stp>ContractData</stp>
        <stp>S.CRWV</stp>
        <stp>Open</stp>
        <stp/>
        <stp>T</stp>
        <tr r="F29" s="1"/>
      </tp>
      <tp t="s">
        <v/>
        <stp/>
        <stp>ContractData</stp>
        <stp>S.VRTX</stp>
        <stp>Open</stp>
        <stp/>
        <stp>T</stp>
        <tr r="F99" s="1"/>
      </tp>
      <tp>
        <v>389.28000000000003</v>
        <stp/>
        <stp>ContractData</stp>
        <stp>S.AVGO</stp>
        <stp>LastTrade</stp>
        <stp/>
        <stp>T</stp>
        <tr r="C18" s="1"/>
      </tp>
      <tp>
        <v>762.63</v>
        <stp/>
        <stp>ContractData</stp>
        <stp>S.REGN</stp>
        <stp>LastTrade</stp>
        <stp/>
        <stp>T</stp>
        <tr r="R32" s="2"/>
        <tr r="C83" s="1"/>
      </tp>
      <tp>
        <v>385.16</v>
        <stp/>
        <stp>ContractData</stp>
        <stp>S.AMGN</stp>
        <stp>LastTrade</stp>
        <stp/>
        <stp>T</stp>
        <tr r="C13" s="1"/>
      </tp>
      <tp t="s">
        <v/>
        <stp/>
        <stp>ContractData</stp>
        <stp>S.XEL</stp>
        <stp>Open</stp>
        <stp/>
        <stp>T</stp>
        <tr r="F104" s="1"/>
      </tp>
      <tp>
        <v>291525.79417399998</v>
        <stp/>
        <stp>ContractData</stp>
        <stp>S.CRWV</stp>
        <stp>T_CVol</stp>
        <stp/>
        <stp>T</stp>
        <tr r="M29" s="1"/>
      </tp>
      <tp t="s">
        <v/>
        <stp/>
        <stp>ContractData</stp>
        <stp>S.CRWD</stp>
        <stp>High</stp>
        <stp/>
        <stp>T</stp>
        <tr r="G28" s="1"/>
      </tp>
      <tp t="s">
        <v/>
        <stp/>
        <stp>ContractData</stp>
        <stp>S.CRWV</stp>
        <stp>High</stp>
        <stp/>
        <stp>T</stp>
        <tr r="G29" s="1"/>
      </tp>
      <tp t="s">
        <v/>
        <stp/>
        <stp>ContractData</stp>
        <stp>S.MRVL</stp>
        <stp>High</stp>
        <stp/>
        <stp>T</stp>
        <tr r="G65" s="1"/>
      </tp>
      <tp t="s">
        <v/>
        <stp/>
        <stp>ContractData</stp>
        <stp>S.VRTX</stp>
        <stp>High</stp>
        <stp/>
        <stp>T</stp>
        <tr r="G99" s="1"/>
      </tp>
      <tp t="s">
        <v/>
        <stp/>
        <stp>ContractData</stp>
        <stp>S.LRCX</stp>
        <stp>High</stp>
        <stp/>
        <stp>T</stp>
        <tr r="G57" s="1"/>
      </tp>
      <tp t="s">
        <v/>
        <stp/>
        <stp>ContractData</stp>
        <stp>S.ORLY</stp>
        <stp>High</stp>
        <stp/>
        <stp>T</stp>
        <tr r="G74" s="1"/>
      </tp>
      <tp>
        <v>49378719.587935202</v>
        <stp/>
        <stp>StudyData</stp>
        <stp>S.NFLX</stp>
        <stp>MA</stp>
        <stp>InputChoice=Vol,MAType=Sim,Period=21</stp>
        <stp>MA</stp>
        <stp>D</stp>
        <stp>-1</stp>
        <stp>all</stp>
        <stp/>
        <stp/>
        <stp/>
        <stp>T</stp>
        <tr r="N70" s="1"/>
      </tp>
      <tp>
        <v>9028180.19578043</v>
        <stp/>
        <stp>StudyData</stp>
        <stp>S.ORLY</stp>
        <stp>MA</stp>
        <stp>InputChoice=Vol,MAType=Sim,Period=21</stp>
        <stp>MA</stp>
        <stp>D</stp>
        <stp>-1</stp>
        <stp>all</stp>
        <stp/>
        <stp/>
        <stp/>
        <stp>T</stp>
        <tr r="N74" s="1"/>
      </tp>
      <tp>
        <v>9597005.8753309008</v>
        <stp/>
        <stp>StudyData</stp>
        <stp>S.MDLZ</stp>
        <stp>MA</stp>
        <stp>InputChoice=Vol,MAType=Sim,Period=21</stp>
        <stp>MA</stp>
        <stp>D</stp>
        <stp>-1</stp>
        <stp>all</stp>
        <stp/>
        <stp/>
        <stp/>
        <stp>T</stp>
        <tr r="N60" s="1"/>
      </tp>
      <tp>
        <v>42608394.268661</v>
        <stp/>
        <stp>StudyData</stp>
        <stp>S.TSLA</stp>
        <stp>MA</stp>
        <stp>InputChoice=Vol,MAType=Sim,Period=21</stp>
        <stp>MA</stp>
        <stp>D</stp>
        <stp>-1</stp>
        <stp>all</stp>
        <stp/>
        <stp/>
        <stp/>
        <stp>T</stp>
        <tr r="N96" s="1"/>
      </tp>
      <tp>
        <v>19128553.61610315</v>
        <stp/>
        <stp>StudyData</stp>
        <stp>S.RKLB</stp>
        <stp>MA</stp>
        <stp>InputChoice=Vol,MAType=Sim,Period=21</stp>
        <stp>MA</stp>
        <stp>D</stp>
        <stp>-1</stp>
        <stp>all</stp>
        <stp/>
        <stp/>
        <stp/>
        <stp>T</stp>
        <tr r="N84" s="1"/>
      </tp>
      <tp>
        <v>6661771.6325175697</v>
        <stp/>
        <stp>StudyData</stp>
        <stp>S.GILD</stp>
        <stp>MA</stp>
        <stp>InputChoice=Vol,MAType=Sim,Period=21</stp>
        <stp>MA</stp>
        <stp>D</stp>
        <stp>-1</stp>
        <stp>all</stp>
        <stp/>
        <stp/>
        <stp/>
        <stp>T</stp>
        <tr r="N43" s="1"/>
      </tp>
      <tp>
        <v>349507.75127285701</v>
        <stp/>
        <stp>StudyData</stp>
        <stp>S.MELI</stp>
        <stp>MA</stp>
        <stp>InputChoice=Vol,MAType=Sim,Period=21</stp>
        <stp>MA</stp>
        <stp>D</stp>
        <stp>-1</stp>
        <stp>all</stp>
        <stp/>
        <stp/>
        <stp/>
        <stp>T</stp>
        <tr r="N61" s="1"/>
      </tp>
      <tp>
        <v>0.12000000000000455</v>
        <stp/>
        <stp>ContractData</stp>
        <stp>S.MAR</stp>
        <stp>NetLastTrade</stp>
        <stp/>
        <stp>T</stp>
        <tr r="D58" s="1"/>
      </tp>
      <tp t="s">
        <v/>
        <stp/>
        <stp>ContractData</stp>
        <stp>S.XEL</stp>
        <stp>High</stp>
        <stp/>
        <stp>T</stp>
        <tr r="G104" s="1"/>
      </tp>
      <tp t="s">
        <v/>
        <stp/>
        <stp>ContractData</stp>
        <stp>S.FTNT</stp>
        <stp>Open</stp>
        <stp/>
        <stp>T</stp>
        <tr r="F41" s="1"/>
      </tp>
      <tp t="s">
        <v/>
        <stp/>
        <stp>ContractData</stp>
        <stp>S.MSTR</stp>
        <stp>High</stp>
        <stp/>
        <stp>T</stp>
        <tr r="G67" s="1"/>
      </tp>
      <tp t="s">
        <v/>
        <stp/>
        <stp>ContractData</stp>
        <stp>S.ISRG</stp>
        <stp>High</stp>
        <stp/>
        <stp>T</stp>
        <tr r="G51" s="1"/>
      </tp>
      <tp>
        <v>0</v>
        <stp/>
        <stp>ContractData</stp>
        <stp>S.NFLX</stp>
        <stp>NetLastTrade</stp>
        <stp/>
        <stp>T</stp>
        <tr r="D70" s="1"/>
      </tp>
      <tp t="s">
        <v/>
        <stp/>
        <stp>ContractData</stp>
        <stp>S.CTAS</stp>
        <stp>Open</stp>
        <stp/>
        <stp>T</stp>
        <tr r="F32" s="1"/>
      </tp>
      <tp t="s">
        <v/>
        <stp/>
        <stp>ContractData</stp>
        <stp>S.MSFT</stp>
        <stp>High</stp>
        <stp/>
        <stp>T</stp>
        <tr r="G66" s="1"/>
      </tp>
      <tp t="s">
        <v/>
        <stp/>
        <stp>ContractData</stp>
        <stp>S.CSCO</stp>
        <stp>High</stp>
        <stp/>
        <stp>T</stp>
        <tr r="G30" s="1"/>
      </tp>
      <tp t="s">
        <v/>
        <stp/>
        <stp>ContractData</stp>
        <stp>S.TTWO</stp>
        <stp>Open</stp>
        <stp/>
        <stp>T</stp>
        <tr r="F97" s="1"/>
      </tp>
      <tp t="s">
        <v/>
        <stp/>
        <stp>ContractData</stp>
        <stp>S.ASML</stp>
        <stp>High</stp>
        <stp/>
        <stp>T</stp>
        <tr r="G17" s="1"/>
      </tp>
      <tp t="s">
        <v/>
        <stp/>
        <stp>ContractData</stp>
        <stp>S.TSLA</stp>
        <stp>High</stp>
        <stp/>
        <stp>T</stp>
        <tr r="G96" s="1"/>
      </tp>
      <tp>
        <v>182.82</v>
        <stp/>
        <stp>ContractData</stp>
        <stp>S.KLAC</stp>
        <stp>LastTrade</stp>
        <stp/>
        <stp>T</stp>
        <tr r="C54" s="1"/>
      </tp>
      <tp>
        <v>311.23</v>
        <stp/>
        <stp>ContractData</stp>
        <stp>S.ALAB</stp>
        <stp>LastTrade</stp>
        <stp/>
        <stp>T</stp>
        <tr r="C9" s="1"/>
      </tp>
      <tp>
        <v>160.34</v>
        <stp/>
        <stp>ContractData</stp>
        <stp>S.WDAY</stp>
        <stp>LastTrade</stp>
        <stp/>
        <stp>T</stp>
        <tr r="R38" s="2"/>
        <tr r="C101" s="1"/>
      </tp>
      <tp>
        <v>507.67</v>
        <stp/>
        <stp>ContractData</stp>
        <stp>S.AMAT</stp>
        <stp>LastTrade</stp>
        <stp/>
        <stp>T</stp>
        <tr r="C11" s="1"/>
      </tp>
      <tp>
        <v>2049590.1568064289</v>
        <stp/>
        <stp>StudyData</stp>
        <stp>S.ASML</stp>
        <stp>MA</stp>
        <stp>InputChoice=Vol,MAType=Sim,Period=21</stp>
        <stp>MA</stp>
        <stp>D</stp>
        <stp>-1</stp>
        <stp>all</stp>
        <stp/>
        <stp/>
        <stp/>
        <stp>T</stp>
        <tr r="N17" s="1"/>
      </tp>
      <tp>
        <v>204.63</v>
        <stp/>
        <stp>ContractData</stp>
        <stp>S.CTAS</stp>
        <stp>LastTrade</stp>
        <stp/>
        <stp>T</stp>
        <tr r="C32" s="1"/>
      </tp>
      <tp>
        <v>132.68</v>
        <stp/>
        <stp>ContractData</stp>
        <stp>S.PCAR</stp>
        <stp>LastTrade</stp>
        <stp/>
        <stp>T</stp>
        <tr r="C77" s="1"/>
      </tp>
      <tp>
        <v>0</v>
        <stp/>
        <stp>ContractData</stp>
        <stp>S.LIN</stp>
        <stp>NetLastTrade</stp>
        <stp/>
        <stp>T</stp>
        <tr r="D55" s="1"/>
      </tp>
      <tp>
        <v>10805.871233</v>
        <stp/>
        <stp>ContractData</stp>
        <stp>S.MCHP</stp>
        <stp>T_CVol</stp>
        <stp/>
        <stp>T</stp>
        <tr r="M59" s="1"/>
      </tp>
      <tp>
        <v>1534.2140300000001</v>
        <stp/>
        <stp>ContractData</stp>
        <stp>S.CCEP</stp>
        <stp>T_CVol</stp>
        <stp/>
        <stp>T</stp>
        <tr r="M22" s="1"/>
      </tp>
      <tp>
        <v>20515.165290000001</v>
        <stp/>
        <stp>ContractData</stp>
        <stp>S.SHOP</stp>
        <stp>T_CVol</stp>
        <stp/>
        <stp>T</stp>
        <tr r="M88" s="1"/>
      </tp>
      <tp t="s">
        <v/>
        <stp/>
        <stp>ContractData</stp>
        <stp>S.MPWR</stp>
        <stp>High</stp>
        <stp/>
        <stp>T</stp>
        <tr r="G64" s="1"/>
      </tp>
      <tp>
        <v>0</v>
        <stp/>
        <stp>ContractData</stp>
        <stp>S.GEHC</stp>
        <stp>NetLastTrade</stp>
        <stp/>
        <stp>T</stp>
        <tr r="D42" s="1"/>
      </tp>
      <tp>
        <v>0</v>
        <stp/>
        <stp>ContractData</stp>
        <stp>S.MELI</stp>
        <stp>NetLastTrade</stp>
        <stp/>
        <stp>T</stp>
        <tr r="D61" s="1"/>
      </tp>
      <tp t="s">
        <v/>
        <stp/>
        <stp>ContractData</stp>
        <stp>S.CPRT</stp>
        <stp>High</stp>
        <stp/>
        <stp>T</stp>
        <tr r="G27" s="1"/>
      </tp>
      <tp>
        <v>0</v>
        <stp/>
        <stp>ContractData</stp>
        <stp>S.REGN</stp>
        <stp>NetLastTrade</stp>
        <stp/>
        <stp>T</stp>
        <tr r="D83" s="1"/>
      </tp>
      <tp t="s">
        <v/>
        <stp/>
        <stp>ContractData</stp>
        <stp>S.SPCX</stp>
        <stp>High</stp>
        <stp/>
        <stp>T</stp>
        <tr r="G91" s="1"/>
      </tp>
      <tp>
        <v>0</v>
        <stp/>
        <stp>ContractData</stp>
        <stp>S.META</stp>
        <stp>NetLastTrade</stp>
        <stp/>
        <stp>T</stp>
        <tr r="D62" s="1"/>
      </tp>
      <tp>
        <v>2346162.0617897101</v>
        <stp/>
        <stp>StudyData</stp>
        <stp>S.CDNS</stp>
        <stp>MA</stp>
        <stp>InputChoice=Vol,MAType=Sim,Period=21</stp>
        <stp>MA</stp>
        <stp>D</stp>
        <stp>-1</stp>
        <stp>all</stp>
        <stp/>
        <stp/>
        <stp/>
        <stp>T</stp>
        <tr r="N23" s="1"/>
      </tp>
      <tp>
        <v>5413116.7818267597</v>
        <stp/>
        <stp>StudyData</stp>
        <stp>S.FTNT</stp>
        <stp>MA</stp>
        <stp>InputChoice=Vol,MAType=Sim,Period=21</stp>
        <stp>MA</stp>
        <stp>D</stp>
        <stp>-1</stp>
        <stp>all</stp>
        <stp/>
        <stp/>
        <stp/>
        <stp>T</stp>
        <tr r="N41" s="1"/>
      </tp>
      <tp>
        <v>6635808.7503355201</v>
        <stp/>
        <stp>StudyData</stp>
        <stp>S.PANW</stp>
        <stp>MA</stp>
        <stp>InputChoice=Vol,MAType=Sim,Period=21</stp>
        <stp>MA</stp>
        <stp>D</stp>
        <stp>-1</stp>
        <stp>all</stp>
        <stp/>
        <stp/>
        <stp/>
        <stp>T</stp>
        <tr r="N75" s="1"/>
      </tp>
      <tp>
        <v>250.41</v>
        <stp/>
        <stp>ContractData</stp>
        <stp>S.ADBE</stp>
        <stp>LastTrade</stp>
        <stp/>
        <stp>T</stp>
        <tr r="C4" s="1"/>
      </tp>
      <tp>
        <v>2111621.012575238</v>
        <stp/>
        <stp>StudyData</stp>
        <stp>S.ALNY</stp>
        <stp>MA</stp>
        <stp>InputChoice=Vol,MAType=Sim,Period=21</stp>
        <stp>MA</stp>
        <stp>D</stp>
        <stp>-1</stp>
        <stp>all</stp>
        <stp/>
        <stp/>
        <stp/>
        <stp>T</stp>
        <tr r="N10" s="1"/>
      </tp>
      <tp t="s">
        <v/>
        <stp/>
        <stp>StudyData</stp>
        <stp>S.HONA</stp>
        <stp>MA</stp>
        <stp>InputChoice=Vol,MAType=Sim,Period=21</stp>
        <stp>MA</stp>
        <stp>D</stp>
        <stp>-1</stp>
        <stp>all</stp>
        <stp/>
        <stp/>
        <stp/>
        <stp>T</stp>
        <tr r="N47" s="1"/>
      </tp>
      <tp>
        <v>3345841.75870729</v>
        <stp/>
        <stp>StudyData</stp>
        <stp>S.ABNB</stp>
        <stp>MA</stp>
        <stp>InputChoice=Vol,MAType=Sim,Period=21</stp>
        <stp>MA</stp>
        <stp>D</stp>
        <stp>-1</stp>
        <stp>all</stp>
        <stp/>
        <stp/>
        <stp/>
        <stp>T</stp>
        <tr r="N3" s="1"/>
      </tp>
      <tp>
        <v>6112324.6406317204</v>
        <stp/>
        <stp>StudyData</stp>
        <stp>S.BKNG</stp>
        <stp>MA</stp>
        <stp>InputChoice=Vol,MAType=Sim,Period=21</stp>
        <stp>MA</stp>
        <stp>D</stp>
        <stp>-1</stp>
        <stp>all</stp>
        <stp/>
        <stp/>
        <stp/>
        <stp>T</stp>
        <tr r="N20" s="1"/>
      </tp>
      <tp>
        <v>1922652.9662736671</v>
        <stp/>
        <stp>StudyData</stp>
        <stp>S.FANG</stp>
        <stp>MA</stp>
        <stp>InputChoice=Vol,MAType=Sim,Period=21</stp>
        <stp>MA</stp>
        <stp>D</stp>
        <stp>-1</stp>
        <stp>all</stp>
        <stp/>
        <stp/>
        <stp/>
        <stp>T</stp>
        <tr r="N38" s="1"/>
      </tp>
      <tp>
        <v>529748.25321200001</v>
        <stp/>
        <stp>ContractData</stp>
        <stp>S.NBIS</stp>
        <stp>T_CVol</stp>
        <stp/>
        <stp>T</stp>
        <tr r="F35" s="2"/>
        <tr r="M69" s="1"/>
      </tp>
      <tp>
        <v>1215.644</v>
        <stp/>
        <stp>ContractData</stp>
        <stp>S.CTAS</stp>
        <stp>T_CVol</stp>
        <stp/>
        <stp>T</stp>
        <tr r="M32" s="1"/>
      </tp>
      <tp>
        <v>3358.3966059999998</v>
        <stp/>
        <stp>ContractData</stp>
        <stp>S.CDNS</stp>
        <stp>T_CVol</stp>
        <stp/>
        <stp>T</stp>
        <tr r="M23" s="1"/>
      </tp>
      <tp>
        <v>3226.119267</v>
        <stp/>
        <stp>ContractData</stp>
        <stp>S.TMUS</stp>
        <stp>T_CVol</stp>
        <stp/>
        <stp>T</stp>
        <tr r="M94" s="1"/>
      </tp>
      <tp>
        <v>5379.2787980000003</v>
        <stp/>
        <stp>ContractData</stp>
        <stp>S.SNPS</stp>
        <stp>T_CVol</stp>
        <stp/>
        <stp>T</stp>
        <tr r="M90" s="1"/>
      </tp>
      <tp>
        <v>0</v>
        <stp/>
        <stp>ContractData</stp>
        <stp>S.MDLZ</stp>
        <stp>NetLastTrade</stp>
        <stp/>
        <stp>T</stp>
        <tr r="D60" s="1"/>
      </tp>
      <tp>
        <v>0</v>
        <stp/>
        <stp>ContractData</stp>
        <stp>S.DDOG</stp>
        <stp>NetLastTrade</stp>
        <stp/>
        <stp>T</stp>
        <tr r="D34" s="1"/>
      </tp>
      <tp>
        <v>0</v>
        <stp/>
        <stp>ContractData</stp>
        <stp>S.CDNS</stp>
        <stp>NetLastTrade</stp>
        <stp/>
        <stp>T</stp>
        <tr r="D23" s="1"/>
      </tp>
      <tp>
        <v>0</v>
        <stp/>
        <stp>ContractData</stp>
        <stp>S.WDAY</stp>
        <stp>NetLastTrade</stp>
        <stp/>
        <stp>T</stp>
        <tr r="D101" s="1"/>
      </tp>
      <tp t="s">
        <v/>
        <stp/>
        <stp>ContractData</stp>
        <stp>S.AVGO</stp>
        <stp>Open</stp>
        <stp/>
        <stp>T</stp>
        <tr r="F18" s="1"/>
      </tp>
      <tp t="s">
        <v/>
        <stp/>
        <stp>ContractData</stp>
        <stp>S.NVDA</stp>
        <stp>Open</stp>
        <stp/>
        <stp>T</stp>
        <tr r="F71" s="1"/>
      </tp>
      <tp>
        <v>0</v>
        <stp/>
        <stp>ContractData</stp>
        <stp>S.ADBE</stp>
        <stp>NetLastTrade</stp>
        <stp/>
        <stp>T</stp>
        <tr r="D4" s="1"/>
      </tp>
      <tp>
        <v>0</v>
        <stp/>
        <stp>ContractData</stp>
        <stp>S.ODFL</stp>
        <stp>NetLastTrade</stp>
        <stp/>
        <stp>T</stp>
        <tr r="D73" s="1"/>
      </tp>
      <tp>
        <v>0</v>
        <stp/>
        <stp>ContractData</stp>
        <stp>S.IDXX</stp>
        <stp>NetLastTrade</stp>
        <stp/>
        <stp>T</stp>
        <tr r="D48" s="1"/>
      </tp>
      <tp>
        <v>0</v>
        <stp/>
        <stp>ContractData</stp>
        <stp>S.ADSK</stp>
        <stp>NetLastTrade</stp>
        <stp/>
        <stp>T</stp>
        <tr r="D7" s="1"/>
      </tp>
      <tp>
        <v>8052930.4042470502</v>
        <stp/>
        <stp>StudyData</stp>
        <stp>S.SHOP</stp>
        <stp>MA</stp>
        <stp>InputChoice=Vol,MAType=Sim,Period=21</stp>
        <stp>MA</stp>
        <stp>D</stp>
        <stp>-1</stp>
        <stp>all</stp>
        <stp/>
        <stp/>
        <stp/>
        <stp>T</stp>
        <tr r="N88" s="1"/>
      </tp>
      <tp>
        <v>83.45</v>
        <stp/>
        <stp>ContractData</stp>
        <stp>S.DXCM</stp>
        <stp>LastTrade</stp>
        <stp/>
        <stp>T</stp>
        <tr r="R30" s="2"/>
        <tr r="C35" s="1"/>
      </tp>
      <tp>
        <v>115.99000000000001</v>
        <stp/>
        <stp>ContractData</stp>
        <stp>S.CSCO</stp>
        <stp>LastTrade</stp>
        <stp/>
        <stp>T</stp>
        <tr r="C30" s="1"/>
      </tp>
      <tp>
        <v>108.37</v>
        <stp/>
        <stp>ContractData</stp>
        <stp>S.SPCX</stp>
        <stp>LastTrade</stp>
        <stp/>
        <stp>T</stp>
        <tr r="C91" s="1"/>
      </tp>
      <tp>
        <v>293.15000000000003</v>
        <stp/>
        <stp>ContractData</stp>
        <stp>S.LRCX</stp>
        <stp>LastTrade</stp>
        <stp/>
        <stp>T</stp>
        <tr r="C57" s="1"/>
      </tp>
      <tp>
        <v>19936711.29579328</v>
        <stp/>
        <stp>StudyData</stp>
        <stp>S.GOOG</stp>
        <stp>MA</stp>
        <stp>InputChoice=Vol,MAType=Sim,Period=21</stp>
        <stp>MA</stp>
        <stp>D</stp>
        <stp>-1</stp>
        <stp>all</stp>
        <stp/>
        <stp/>
        <stp/>
        <stp>T</stp>
        <tr r="N44" s="1"/>
      </tp>
      <tp>
        <v>4121323.4710561899</v>
        <stp/>
        <stp>StudyData</stp>
        <stp>S.DDOG</stp>
        <stp>MA</stp>
        <stp>InputChoice=Vol,MAType=Sim,Period=21</stp>
        <stp>MA</stp>
        <stp>D</stp>
        <stp>-1</stp>
        <stp>all</stp>
        <stp/>
        <stp/>
        <stp/>
        <stp>T</stp>
        <tr r="N34" s="1"/>
      </tp>
      <tp>
        <v>13619668.48429762</v>
        <stp/>
        <stp>StudyData</stp>
        <stp>S.QCOM</stp>
        <stp>MA</stp>
        <stp>InputChoice=Vol,MAType=Sim,Period=21</stp>
        <stp>MA</stp>
        <stp>D</stp>
        <stp>-1</stp>
        <stp>all</stp>
        <stp/>
        <stp/>
        <stp/>
        <stp>T</stp>
        <tr r="N82" s="1"/>
      </tp>
      <tp>
        <v>832831.95425199997</v>
        <stp/>
        <stp>StudyData</stp>
        <stp>S.AXON</stp>
        <stp>MA</stp>
        <stp>InputChoice=Vol,MAType=Sim,Period=21</stp>
        <stp>MA</stp>
        <stp>D</stp>
        <stp>-1</stp>
        <stp>all</stp>
        <stp/>
        <stp/>
        <stp/>
        <stp>T</stp>
        <tr r="N19" s="1"/>
      </tp>
      <tp>
        <v>2322.5896760000001</v>
        <stp/>
        <stp>ContractData</stp>
        <stp>S.MPWR</stp>
        <stp>T_CVol</stp>
        <stp/>
        <stp>T</stp>
        <tr r="M64" s="1"/>
      </tp>
      <tp>
        <v>347163.05628600001</v>
        <stp/>
        <stp>ContractData</stp>
        <stp>S.MSTR</stp>
        <stp>T_CVol</stp>
        <stp/>
        <stp>T</stp>
        <tr r="F39" s="2"/>
        <tr r="M67" s="1"/>
      </tp>
      <tp>
        <v>896372.07909699995</v>
        <stp/>
        <stp>ContractData</stp>
        <stp>S.PLTR</stp>
        <stp>T_CVol</stp>
        <stp/>
        <stp>T</stp>
        <tr r="F34" s="2"/>
        <tr r="M80" s="1"/>
      </tp>
      <tp>
        <v>1536</v>
        <stp/>
        <stp>ContractData</stp>
        <stp>S.PCAR</stp>
        <stp>T_CVol</stp>
        <stp/>
        <stp>T</stp>
        <tr r="M77" s="1"/>
      </tp>
      <tp t="s">
        <v/>
        <stp/>
        <stp>ContractData</stp>
        <stp>S.GILD</stp>
        <stp>Open</stp>
        <stp/>
        <stp>T</stp>
        <tr r="F43" s="1"/>
      </tp>
      <tp t="s">
        <v/>
        <stp/>
        <stp>ContractData</stp>
        <stp>S.INTC</stp>
        <stp>High</stp>
        <stp/>
        <stp>T</stp>
        <tr r="G49" s="1"/>
      </tp>
      <tp t="s">
        <v/>
        <stp/>
        <stp>ContractData</stp>
        <stp>S.INTU</stp>
        <stp>High</stp>
        <stp/>
        <stp>T</stp>
        <tr r="G50" s="1"/>
      </tp>
      <tp t="s">
        <v/>
        <stp/>
        <stp>ContractData</stp>
        <stp>S.MNST</stp>
        <stp>High</stp>
        <stp/>
        <stp>T</stp>
        <tr r="G63" s="1"/>
      </tp>
      <tp t="s">
        <v/>
        <stp/>
        <stp>ContractData</stp>
        <stp>S.SNPS</stp>
        <stp>High</stp>
        <stp/>
        <stp>T</stp>
        <tr r="G90" s="1"/>
      </tp>
      <tp t="s">
        <v/>
        <stp/>
        <stp>ContractData</stp>
        <stp>S.SNDK</stp>
        <stp>High</stp>
        <stp/>
        <stp>T</stp>
        <tr r="G89" s="1"/>
      </tp>
      <tp t="s">
        <v/>
        <stp/>
        <stp>ContractData</stp>
        <stp>S.LITE</stp>
        <stp>Open</stp>
        <stp/>
        <stp>T</stp>
        <tr r="F56" s="1"/>
      </tp>
      <tp>
        <v>1948637.8579229049</v>
        <stp/>
        <stp>StudyData</stp>
        <stp>S.SNPS</stp>
        <stp>MA</stp>
        <stp>InputChoice=Vol,MAType=Sim,Period=21</stp>
        <stp>MA</stp>
        <stp>D</stp>
        <stp>-1</stp>
        <stp>all</stp>
        <stp/>
        <stp/>
        <stp/>
        <stp>T</stp>
        <tr r="N90" s="1"/>
      </tp>
      <tp>
        <v>4320480.8003221899</v>
        <stp/>
        <stp>StudyData</stp>
        <stp>S.NXPI</stp>
        <stp>MA</stp>
        <stp>InputChoice=Vol,MAType=Sim,Period=21</stp>
        <stp>MA</stp>
        <stp>D</stp>
        <stp>-1</stp>
        <stp>all</stp>
        <stp/>
        <stp/>
        <stp/>
        <stp>T</stp>
        <tr r="N72" s="1"/>
      </tp>
      <tp>
        <v>54702143.576585799</v>
        <stp/>
        <stp>StudyData</stp>
        <stp>S.AAPL</stp>
        <stp>MA</stp>
        <stp>InputChoice=Vol,MAType=Sim,Period=21</stp>
        <stp>MA</stp>
        <stp>D</stp>
        <stp>-1</stp>
        <stp>all</stp>
        <stp/>
        <stp/>
        <stp/>
        <stp>T</stp>
        <tr r="N2" s="1"/>
      </tp>
      <tp>
        <v>18861107.57380062</v>
        <stp/>
        <stp>StudyData</stp>
        <stp>S.PYPL</stp>
        <stp>MA</stp>
        <stp>InputChoice=Vol,MAType=Sim,Period=21</stp>
        <stp>MA</stp>
        <stp>D</stp>
        <stp>-1</stp>
        <stp>all</stp>
        <stp/>
        <stp/>
        <stp/>
        <stp>T</stp>
        <tr r="N81" s="1"/>
      </tp>
      <tp t="s">
        <v/>
        <stp/>
        <stp>ContractData</stp>
        <stp>S.CEG</stp>
        <stp>Open</stp>
        <stp/>
        <stp>T</stp>
        <tr r="F24" s="1"/>
      </tp>
      <tp t="s">
        <v/>
        <stp/>
        <stp>ContractData</stp>
        <stp>S.CSX</stp>
        <stp>Open</stp>
        <stp/>
        <stp>T</stp>
        <tr r="F31" s="1"/>
      </tp>
      <tp>
        <v>3091.7707949999999</v>
        <stp/>
        <stp>ContractData</stp>
        <stp>S.DXCM</stp>
        <stp>T_CVol</stp>
        <stp/>
        <stp>T</stp>
        <tr r="M35" s="1"/>
      </tp>
      <tp>
        <v>82475.246566000002</v>
        <stp/>
        <stp>ContractData</stp>
        <stp>S.QCOM</stp>
        <stp>T_CVol</stp>
        <stp/>
        <stp>T</stp>
        <tr r="M82" s="1"/>
      </tp>
      <tp t="s">
        <v/>
        <stp/>
        <stp>ContractData</stp>
        <stp>S.SHOP</stp>
        <stp>Open</stp>
        <stp/>
        <stp>T</stp>
        <tr r="F88" s="1"/>
      </tp>
      <tp t="s">
        <v/>
        <stp/>
        <stp>ContractData</stp>
        <stp>S.ROST</stp>
        <stp>High</stp>
        <stp/>
        <stp>T</stp>
        <tr r="G86" s="1"/>
      </tp>
      <tp t="s">
        <v/>
        <stp/>
        <stp>ContractData</stp>
        <stp>S.COST</stp>
        <stp>High</stp>
        <stp/>
        <stp>T</stp>
        <tr r="G26" s="1"/>
      </tp>
      <tp t="s">
        <v/>
        <stp/>
        <stp>ContractData</stp>
        <stp>S.GOOG</stp>
        <stp>High</stp>
        <stp/>
        <stp>T</stp>
        <tr r="G44" s="1"/>
      </tp>
      <tp t="s">
        <v/>
        <stp/>
        <stp>ContractData</stp>
        <stp>S.HONA</stp>
        <stp>High</stp>
        <stp/>
        <stp>T</stp>
        <tr r="G47" s="1"/>
      </tp>
      <tp t="s">
        <v/>
        <stp/>
        <stp>ContractData</stp>
        <stp>S.EXC</stp>
        <stp>High</stp>
        <stp/>
        <stp>T</stp>
        <tr r="G37" s="1"/>
      </tp>
      <tp>
        <v>0</v>
        <stp/>
        <stp>ContractData</stp>
        <stp>S.PEP</stp>
        <stp>NetLastTrade</stp>
        <stp/>
        <stp>T</stp>
        <tr r="D79" s="1"/>
      </tp>
      <tp>
        <v>0</v>
        <stp/>
        <stp>ContractData</stp>
        <stp>S.PDD</stp>
        <stp>NetLastTrade</stp>
        <stp/>
        <stp>T</stp>
        <tr r="D78" s="1"/>
      </tp>
      <tp t="s">
        <v/>
        <stp/>
        <stp>ContractData</stp>
        <stp>S.BKR</stp>
        <stp>Open</stp>
        <stp/>
        <stp>T</stp>
        <tr r="F21" s="1"/>
      </tp>
      <tp>
        <v>555865.53545299999</v>
        <stp/>
        <stp>ContractData</stp>
        <stp>S.MRVL</stp>
        <stp>T_CVol</stp>
        <stp/>
        <stp>T</stp>
        <tr r="F36" s="2"/>
        <tr r="M65" s="1"/>
      </tp>
      <tp>
        <v>226.809</v>
        <stp/>
        <stp>ContractData</stp>
        <stp>S.ODFL</stp>
        <stp>T_CVol</stp>
        <stp/>
        <stp>T</stp>
        <tr r="M73" s="1"/>
      </tp>
      <tp>
        <v>53844.919111000003</v>
        <stp/>
        <stp>ContractData</stp>
        <stp>S.ASML</stp>
        <stp>T_CVol</stp>
        <stp/>
        <stp>T</stp>
        <tr r="F33" s="2"/>
        <tr r="M17" s="1"/>
      </tp>
      <tp>
        <v>820983.617004</v>
        <stp/>
        <stp>ContractData</stp>
        <stp>S.AAPL</stp>
        <stp>T_CVol</stp>
        <stp/>
        <stp>T</stp>
        <tr r="M2" s="1"/>
      </tp>
      <tp>
        <v>108727.95987599999</v>
        <stp/>
        <stp>ContractData</stp>
        <stp>S.PYPL</stp>
        <stp>T_CVol</stp>
        <stp/>
        <stp>T</stp>
        <tr r="M81" s="1"/>
      </tp>
      <tp t="s">
        <v/>
        <stp/>
        <stp>ContractData</stp>
        <stp>S.BKNG</stp>
        <stp>Open</stp>
        <stp/>
        <stp>T</stp>
        <tr r="F20" s="1"/>
      </tp>
      <tp t="s">
        <v/>
        <stp/>
        <stp>ContractData</stp>
        <stp>S.RKLB</stp>
        <stp>Open</stp>
        <stp/>
        <stp>T</stp>
        <tr r="F84" s="1"/>
      </tp>
      <tp t="s">
        <v/>
        <stp/>
        <stp>ContractData</stp>
        <stp>S.PLTR</stp>
        <stp>High</stp>
        <stp/>
        <stp>T</stp>
        <tr r="G80" s="1"/>
      </tp>
      <tp t="s">
        <v/>
        <stp/>
        <stp>ContractData</stp>
        <stp>S.KLAC</stp>
        <stp>High</stp>
        <stp/>
        <stp>T</stp>
        <tr r="G54" s="1"/>
      </tp>
      <tp t="s">
        <v/>
        <stp/>
        <stp>ContractData</stp>
        <stp>S.ALAB</stp>
        <stp>High</stp>
        <stp/>
        <stp>T</stp>
        <tr r="G9" s="1"/>
      </tp>
      <tp>
        <v>0</v>
        <stp/>
        <stp>ContractData</stp>
        <stp>S.PYPL</stp>
        <stp>NetLastTrade</stp>
        <stp/>
        <stp>T</stp>
        <tr r="D81" s="1"/>
      </tp>
      <tp t="s">
        <v/>
        <stp/>
        <stp>ContractData</stp>
        <stp>S.ALNY</stp>
        <stp>High</stp>
        <stp/>
        <stp>T</stp>
        <tr r="G10" s="1"/>
      </tp>
      <tp>
        <v>12277334.623576909</v>
        <stp/>
        <stp>StudyData</stp>
        <stp>S.CPRT</stp>
        <stp>MA</stp>
        <stp>InputChoice=Vol,MAType=Sim,Period=21</stp>
        <stp>MA</stp>
        <stp>D</stp>
        <stp>-1</stp>
        <stp>all</stp>
        <stp/>
        <stp/>
        <stp/>
        <stp>T</stp>
        <tr r="N27" s="1"/>
      </tp>
      <tp>
        <v>4016720.13433081</v>
        <stp/>
        <stp>StudyData</stp>
        <stp>S.ISRG</stp>
        <stp>MA</stp>
        <stp>InputChoice=Vol,MAType=Sim,Period=21</stp>
        <stp>MA</stp>
        <stp>D</stp>
        <stp>-1</stp>
        <stp>all</stp>
        <stp/>
        <stp/>
        <stp/>
        <stp>T</stp>
        <tr r="N51" s="1"/>
      </tp>
      <tp t="s">
        <v/>
        <stp/>
        <stp>ContractData</stp>
        <stp>S.ADI</stp>
        <stp>Open</stp>
        <stp/>
        <stp>T</stp>
        <tr r="F5" s="1"/>
      </tp>
      <tp t="s">
        <v/>
        <stp/>
        <stp>ContractData</stp>
        <stp>S.ADP</stp>
        <stp>Open</stp>
        <stp/>
        <stp>T</stp>
        <tr r="F6" s="1"/>
      </tp>
      <tp t="s">
        <v/>
        <stp/>
        <stp>ContractData</stp>
        <stp>S.AEP</stp>
        <stp>Open</stp>
        <stp/>
        <stp>T</stp>
        <tr r="F8" s="1"/>
      </tp>
      <tp t="s">
        <v/>
        <stp/>
        <stp>ContractData</stp>
        <stp>S.AMD</stp>
        <stp>Open</stp>
        <stp/>
        <stp>T</stp>
        <tr r="F12" s="1"/>
      </tp>
      <tp t="s">
        <v/>
        <stp/>
        <stp>ContractData</stp>
        <stp>S.APP</stp>
        <stp>Open</stp>
        <stp/>
        <stp>T</stp>
        <tr r="F15" s="1"/>
      </tp>
      <tp t="s">
        <v/>
        <stp/>
        <stp>ContractData</stp>
        <stp>S.ARM</stp>
        <stp>Open</stp>
        <stp/>
        <stp>T</stp>
        <tr r="F16" s="1"/>
      </tp>
      <tp>
        <v>0</v>
        <stp/>
        <stp>ContractData</stp>
        <stp>S.STX</stp>
        <stp>NetLastTrade</stp>
        <stp/>
        <stp>T</stp>
        <tr r="D92" s="1"/>
      </tp>
      <tp t="s">
        <v/>
        <stp/>
        <stp>ContractData</stp>
        <stp>S.FER</stp>
        <stp>High</stp>
        <stp/>
        <stp>T</stp>
        <tr r="G40" s="1"/>
      </tp>
      <tp>
        <v>119061.043744</v>
        <stp/>
        <stp>ContractData</stp>
        <stp>S.AVGO</stp>
        <stp>T_CVol</stp>
        <stp/>
        <stp>T</stp>
        <tr r="M18" s="1"/>
      </tp>
      <tp>
        <v>79395.798775999996</v>
        <stp/>
        <stp>ContractData</stp>
        <stp>S.CSCO</stp>
        <stp>T_CVol</stp>
        <stp/>
        <stp>T</stp>
        <tr r="M30" s="1"/>
      </tp>
      <tp>
        <v>7894.1440320000002</v>
        <stp/>
        <stp>ContractData</stp>
        <stp>S.TTWO</stp>
        <stp>T_CVol</stp>
        <stp/>
        <stp>T</stp>
        <tr r="M97" s="1"/>
      </tp>
      <tp t="s">
        <v/>
        <stp/>
        <stp>ContractData</stp>
        <stp>S.TMUS</stp>
        <stp>High</stp>
        <stp/>
        <stp>T</stp>
        <tr r="G94" s="1"/>
      </tp>
      <tp>
        <v>0</v>
        <stp/>
        <stp>ContractData</stp>
        <stp>S.AXON</stp>
        <stp>NetLastTrade</stp>
        <stp/>
        <stp>T</stp>
        <tr r="D19" s="1"/>
      </tp>
      <tp>
        <v>0</v>
        <stp/>
        <stp>ContractData</stp>
        <stp>S.DXCM</stp>
        <stp>NetLastTrade</stp>
        <stp/>
        <stp>T</stp>
        <tr r="D35" s="1"/>
      </tp>
      <tp t="s">
        <v/>
        <stp/>
        <stp>ContractData</stp>
        <stp>S.AMZN</stp>
        <stp>High</stp>
        <stp/>
        <stp>T</stp>
        <tr r="G14" s="1"/>
      </tp>
      <tp t="s">
        <v/>
        <stp/>
        <stp>ContractData</stp>
        <stp>S.AMGN</stp>
        <stp>High</stp>
        <stp/>
        <stp>T</stp>
        <tr r="G13" s="1"/>
      </tp>
      <tp t="s">
        <v/>
        <stp/>
        <stp>ContractData</stp>
        <stp>S.AMAT</stp>
        <stp>High</stp>
        <stp/>
        <stp>T</stp>
        <tr r="G11" s="1"/>
      </tp>
      <tp>
        <v>0</v>
        <stp/>
        <stp>ContractData</stp>
        <stp>S.NXPI</stp>
        <stp>NetLastTrade</stp>
        <stp/>
        <stp>T</stp>
        <tr r="D72" s="1"/>
      </tp>
      <tp>
        <v>5618517.5835829498</v>
        <stp/>
        <stp>StudyData</stp>
        <stp>S.MNST</stp>
        <stp>MA</stp>
        <stp>InputChoice=Vol,MAType=Sim,Period=21</stp>
        <stp>MA</stp>
        <stp>D</stp>
        <stp>-1</stp>
        <stp>all</stp>
        <stp/>
        <stp/>
        <stp/>
        <stp>T</stp>
        <tr r="N63" s="1"/>
      </tp>
      <tp>
        <v>2245092.6773357149</v>
        <stp/>
        <stp>StudyData</stp>
        <stp>S.COST</stp>
        <stp>MA</stp>
        <stp>InputChoice=Vol,MAType=Sim,Period=21</stp>
        <stp>MA</stp>
        <stp>D</stp>
        <stp>-1</stp>
        <stp>all</stp>
        <stp/>
        <stp/>
        <stp/>
        <stp>T</stp>
        <tr r="N26" s="1"/>
      </tp>
      <tp>
        <v>9006330.9565070495</v>
        <stp/>
        <stp>StudyData</stp>
        <stp>S.FAST</stp>
        <stp>MA</stp>
        <stp>InputChoice=Vol,MAType=Sim,Period=21</stp>
        <stp>MA</stp>
        <stp>D</stp>
        <stp>-1</stp>
        <stp>all</stp>
        <stp/>
        <stp/>
        <stp/>
        <stp>T</stp>
        <tr r="N39" s="1"/>
      </tp>
      <tp>
        <v>2306295.5202057599</v>
        <stp/>
        <stp>StudyData</stp>
        <stp>S.ROST</stp>
        <stp>MA</stp>
        <stp>InputChoice=Vol,MAType=Sim,Period=21</stp>
        <stp>MA</stp>
        <stp>D</stp>
        <stp>-1</stp>
        <stp>all</stp>
        <stp/>
        <stp/>
        <stp/>
        <stp>T</stp>
        <tr r="N86" s="1"/>
      </tp>
      <tp>
        <v>3711167.8728828598</v>
        <stp/>
        <stp>StudyData</stp>
        <stp>S.DASH</stp>
        <stp>MA</stp>
        <stp>InputChoice=Vol,MAType=Sim,Period=21</stp>
        <stp>MA</stp>
        <stp>D</stp>
        <stp>-1</stp>
        <stp>all</stp>
        <stp/>
        <stp/>
        <stp/>
        <stp>T</stp>
        <tr r="N33" s="1"/>
      </tp>
      <tp>
        <v>2244525.4948684289</v>
        <stp/>
        <stp>StudyData</stp>
        <stp>S.ADSK</stp>
        <stp>MA</stp>
        <stp>InputChoice=Vol,MAType=Sim,Period=21</stp>
        <stp>MA</stp>
        <stp>D</stp>
        <stp>-1</stp>
        <stp>all</stp>
        <stp/>
        <stp/>
        <stp/>
        <stp>T</stp>
        <tr r="N7" s="1"/>
      </tp>
      <tp>
        <v>0</v>
        <stp/>
        <stp>ContractData</stp>
        <stp>S.ROP</stp>
        <stp>NetLastTrade</stp>
        <stp/>
        <stp>T</stp>
        <tr r="D85" s="1"/>
      </tp>
      <tp t="s">
        <v/>
        <stp/>
        <stp>ContractData</stp>
        <stp>S.XEL</stp>
        <stp>PerCentNetLastTrade</stp>
        <stp/>
        <stp>T</stp>
        <tr r="E104" s="1"/>
      </tp>
      <tp t="s">
        <v/>
        <stp/>
        <stp>ContractData</stp>
        <stp>S.WMT</stp>
        <stp>PerCentNetLastTrade</stp>
        <stp/>
        <stp>T</stp>
        <tr r="E103" s="1"/>
      </tp>
      <tp t="s">
        <v/>
        <stp/>
        <stp>ContractData</stp>
        <stp>S.WDC</stp>
        <stp>PerCentNetLastTrade</stp>
        <stp/>
        <stp>T</stp>
        <tr r="E102" s="1"/>
      </tp>
      <tp t="s">
        <v/>
        <stp/>
        <stp>ContractData</stp>
        <stp>S.WBD</stp>
        <stp>PerCentNetLastTrade</stp>
        <stp/>
        <stp>T</stp>
        <tr r="E100" s="1"/>
      </tp>
      <tp t="s">
        <v/>
        <stp/>
        <stp>ContractData</stp>
        <stp>S.TER</stp>
        <stp>PerCentNetLastTrade</stp>
        <stp/>
        <stp>T</stp>
        <tr r="E93" s="1"/>
      </tp>
      <tp t="s">
        <v/>
        <stp/>
        <stp>ContractData</stp>
        <stp>S.TXN</stp>
        <stp>PerCentNetLastTrade</stp>
        <stp/>
        <stp>T</stp>
        <tr r="E98" s="1"/>
      </tp>
      <tp t="s">
        <v/>
        <stp/>
        <stp>ContractData</stp>
        <stp>S.TRI</stp>
        <stp>PerCentNetLastTrade</stp>
        <stp/>
        <stp>T</stp>
        <tr r="E95" s="1"/>
      </tp>
      <tp t="s">
        <v/>
        <stp/>
        <stp>ContractData</stp>
        <stp>S.STX</stp>
        <stp>PerCentNetLastTrade</stp>
        <stp/>
        <stp>T</stp>
        <tr r="E92" s="1"/>
      </tp>
      <tp>
        <v>908.65428299999996</v>
        <stp/>
        <stp>ContractData</stp>
        <stp>S.AXON</stp>
        <stp>T_CVol</stp>
        <stp/>
        <stp>T</stp>
        <tr r="M19" s="1"/>
      </tp>
      <tp>
        <v>2923.526617</v>
        <stp/>
        <stp>ContractData</stp>
        <stp>S.AMGN</stp>
        <stp>T_CVol</stp>
        <stp/>
        <stp>T</stp>
        <tr r="M13" s="1"/>
      </tp>
      <tp>
        <v>1286234.0401989999</v>
        <stp/>
        <stp>ContractData</stp>
        <stp>S.AMZN</stp>
        <stp>T_CVol</stp>
        <stp/>
        <stp>T</stp>
        <tr r="F32" s="2"/>
        <tr r="M14" s="1"/>
      </tp>
      <tp t="s">
        <v/>
        <stp/>
        <stp>ContractData</stp>
        <stp>S.ROP</stp>
        <stp>PerCentNetLastTrade</stp>
        <stp/>
        <stp>T</stp>
        <tr r="E85" s="1"/>
      </tp>
      <tp t="s">
        <v/>
        <stp/>
        <stp>ContractData</stp>
        <stp>S.PDD</stp>
        <stp>PerCentNetLastTrade</stp>
        <stp/>
        <stp>T</stp>
        <tr r="E78" s="1"/>
      </tp>
      <tp t="s">
        <v/>
        <stp/>
        <stp>ContractData</stp>
        <stp>S.PEP</stp>
        <stp>PerCentNetLastTrade</stp>
        <stp/>
        <stp>T</stp>
        <tr r="E79" s="1"/>
      </tp>
      <tp t="s">
        <v/>
        <stp/>
        <stp>ContractData</stp>
        <stp>S.MAR</stp>
        <stp>PerCentNetLastTrade</stp>
        <stp/>
        <stp>T</stp>
        <tr r="E58" s="1"/>
      </tp>
      <tp t="s">
        <v/>
        <stp/>
        <stp>ContractData</stp>
        <stp>S.LIN</stp>
        <stp>PerCentNetLastTrade</stp>
        <stp/>
        <stp>T</stp>
        <tr r="E55" s="1"/>
      </tp>
      <tp t="s">
        <v/>
        <stp/>
        <stp>ContractData</stp>
        <stp>S.KHC</stp>
        <stp>PerCentNetLastTrade</stp>
        <stp/>
        <stp>T</stp>
        <tr r="E53" s="1"/>
      </tp>
      <tp t="s">
        <v/>
        <stp/>
        <stp>ContractData</stp>
        <stp>S.KDP</stp>
        <stp>PerCentNetLastTrade</stp>
        <stp/>
        <stp>T</stp>
        <tr r="E52" s="1"/>
      </tp>
      <tp t="s">
        <v/>
        <stp/>
        <stp>ContractData</stp>
        <stp>S.HON</stp>
        <stp>PerCentNetLastTrade</stp>
        <stp/>
        <stp>T</stp>
        <tr r="E46" s="1"/>
      </tp>
      <tp t="s">
        <v/>
        <stp/>
        <stp>ContractData</stp>
        <stp>S.FER</stp>
        <stp>PerCentNetLastTrade</stp>
        <stp/>
        <stp>T</stp>
        <tr r="E40" s="1"/>
      </tp>
      <tp t="s">
        <v/>
        <stp/>
        <stp>ContractData</stp>
        <stp>S.EXC</stp>
        <stp>PerCentNetLastTrade</stp>
        <stp/>
        <stp>T</stp>
        <tr r="E37" s="1"/>
      </tp>
      <tp t="s">
        <v/>
        <stp/>
        <stp>ContractData</stp>
        <stp>S.CEG</stp>
        <stp>PerCentNetLastTrade</stp>
        <stp/>
        <stp>T</stp>
        <tr r="E24" s="1"/>
      </tp>
      <tp t="s">
        <v/>
        <stp/>
        <stp>ContractData</stp>
        <stp>S.CSX</stp>
        <stp>PerCentNetLastTrade</stp>
        <stp/>
        <stp>T</stp>
        <tr r="E31" s="1"/>
      </tp>
      <tp t="s">
        <v/>
        <stp/>
        <stp>ContractData</stp>
        <stp>S.BKR</stp>
        <stp>PerCentNetLastTrade</stp>
        <stp/>
        <stp>T</stp>
        <tr r="E21" s="1"/>
      </tp>
      <tp t="s">
        <v/>
        <stp/>
        <stp>ContractData</stp>
        <stp>S.AMD</stp>
        <stp>PerCentNetLastTrade</stp>
        <stp/>
        <stp>T</stp>
        <tr r="E12" s="1"/>
      </tp>
      <tp t="s">
        <v/>
        <stp/>
        <stp>ContractData</stp>
        <stp>S.ADI</stp>
        <stp>PerCentNetLastTrade</stp>
        <stp/>
        <stp>T</stp>
        <tr r="E5" s="1"/>
      </tp>
      <tp t="s">
        <v/>
        <stp/>
        <stp>ContractData</stp>
        <stp>S.ADP</stp>
        <stp>PerCentNetLastTrade</stp>
        <stp/>
        <stp>T</stp>
        <tr r="E6" s="1"/>
      </tp>
      <tp t="s">
        <v/>
        <stp/>
        <stp>ContractData</stp>
        <stp>S.AEP</stp>
        <stp>PerCentNetLastTrade</stp>
        <stp/>
        <stp>T</stp>
        <tr r="E8" s="1"/>
      </tp>
      <tp t="s">
        <v/>
        <stp/>
        <stp>ContractData</stp>
        <stp>S.ARM</stp>
        <stp>PerCentNetLastTrade</stp>
        <stp/>
        <stp>T</stp>
        <tr r="E16" s="1"/>
      </tp>
      <tp t="s">
        <v/>
        <stp/>
        <stp>ContractData</stp>
        <stp>S.APP</stp>
        <stp>PerCentNetLastTrade</stp>
        <stp/>
        <stp>T</stp>
        <tr r="E15" s="1"/>
      </tp>
      <tp>
        <v>713.01090399999998</v>
        <stp/>
        <stp>ContractData</stp>
        <stp>S.REGN</stp>
        <stp>T_CVol</stp>
        <stp/>
        <stp>T</stp>
        <tr r="M83" s="1"/>
      </tp>
      <tp t="s">
        <v/>
        <stp/>
        <stp>ContractData</stp>
        <stp>S.AMGN</stp>
        <stp>Open</stp>
        <stp/>
        <stp>T</stp>
        <tr r="F13" s="1"/>
      </tp>
      <tp t="s">
        <v/>
        <stp/>
        <stp>ContractData</stp>
        <stp>S.AMAT</stp>
        <stp>Open</stp>
        <stp/>
        <stp>T</stp>
        <tr r="F11" s="1"/>
      </tp>
      <tp t="s">
        <v/>
        <stp/>
        <stp>ContractData</stp>
        <stp>S.AMZN</stp>
        <stp>Open</stp>
        <stp/>
        <stp>T</stp>
        <tr r="F14" s="1"/>
      </tp>
      <tp t="s">
        <v/>
        <stp/>
        <stp>ContractData</stp>
        <stp>S.TMUS</stp>
        <stp>Open</stp>
        <stp/>
        <stp>T</stp>
        <tr r="F94" s="1"/>
      </tp>
      <tp>
        <v>17013147.52851915</v>
        <stp/>
        <stp>StudyData</stp>
        <stp>S.MSTR</stp>
        <stp>MA</stp>
        <stp>InputChoice=Vol,MAType=Sim,Period=21</stp>
        <stp>MA</stp>
        <stp>D</stp>
        <stp>-1</stp>
        <stp>all</stp>
        <stp/>
        <stp/>
        <stp/>
        <stp>T</stp>
        <tr r="N67" s="1"/>
      </tp>
      <tp>
        <v>35335909.690601997</v>
        <stp/>
        <stp>StudyData</stp>
        <stp>S.PLTR</stp>
        <stp>MA</stp>
        <stp>InputChoice=Vol,MAType=Sim,Period=21</stp>
        <stp>MA</stp>
        <stp>D</stp>
        <stp>-1</stp>
        <stp>all</stp>
        <stp/>
        <stp/>
        <stp/>
        <stp>T</stp>
        <tr r="N80" s="1"/>
      </tp>
      <tp>
        <v>4301166.1999379499</v>
        <stp/>
        <stp>StudyData</stp>
        <stp>S.INTU</stp>
        <stp>MA</stp>
        <stp>InputChoice=Vol,MAType=Sim,Period=21</stp>
        <stp>MA</stp>
        <stp>D</stp>
        <stp>-1</stp>
        <stp>all</stp>
        <stp/>
        <stp/>
        <stp/>
        <stp>T</stp>
        <tr r="N50" s="1"/>
      </tp>
      <tp>
        <v>1472267.6862453341</v>
        <stp/>
        <stp>StudyData</stp>
        <stp>S.VRTX</stp>
        <stp>MA</stp>
        <stp>InputChoice=Vol,MAType=Sim,Period=21</stp>
        <stp>MA</stp>
        <stp>D</stp>
        <stp>-1</stp>
        <stp>all</stp>
        <stp/>
        <stp/>
        <stp/>
        <stp>T</stp>
        <tr r="N99" s="1"/>
      </tp>
      <tp>
        <v>19140413.102548528</v>
        <stp/>
        <stp>StudyData</stp>
        <stp>S.META</stp>
        <stp>MA</stp>
        <stp>InputChoice=Vol,MAType=Sim,Period=21</stp>
        <stp>MA</stp>
        <stp>D</stp>
        <stp>-1</stp>
        <stp>all</stp>
        <stp/>
        <stp/>
        <stp/>
        <stp>T</stp>
        <tr r="N62" s="1"/>
      </tp>
      <tp>
        <v>117153460.31185099</v>
        <stp/>
        <stp>StudyData</stp>
        <stp>S.INTC</stp>
        <stp>MA</stp>
        <stp>InputChoice=Vol,MAType=Sim,Period=21</stp>
        <stp>MA</stp>
        <stp>D</stp>
        <stp>-1</stp>
        <stp>all</stp>
        <stp/>
        <stp/>
        <stp/>
        <stp>T</stp>
        <tr r="N49" s="1"/>
      </tp>
      <tp>
        <v>4364534.5878995303</v>
        <stp/>
        <stp>StudyData</stp>
        <stp>S.LITE</stp>
        <stp>MA</stp>
        <stp>InputChoice=Vol,MAType=Sim,Period=21</stp>
        <stp>MA</stp>
        <stp>D</stp>
        <stp>-1</stp>
        <stp>all</stp>
        <stp/>
        <stp/>
        <stp/>
        <stp>T</stp>
        <tr r="N56" s="1"/>
      </tp>
      <tp>
        <v>559.07000000000005</v>
        <stp/>
        <stp>ContractData</stp>
        <stp>S.IDXX</stp>
        <stp>LastTrade</stp>
        <stp/>
        <stp>T</stp>
        <tr r="C48" s="1"/>
      </tp>
      <tp>
        <v>1772.9545250000001</v>
        <stp/>
        <stp>ContractData</stp>
        <stp>S.MELI</stp>
        <stp>T_CVol</stp>
        <stp/>
        <stp>T</stp>
        <tr r="M61" s="1"/>
      </tp>
      <tp>
        <v>26704.442265999998</v>
        <stp/>
        <stp>ContractData</stp>
        <stp>S.NXPI</stp>
        <stp>T_CVol</stp>
        <stp/>
        <stp>T</stp>
        <tr r="M72" s="1"/>
      </tp>
      <tp t="s">
        <v/>
        <stp/>
        <stp>ContractData</stp>
        <stp>S.ALNY</stp>
        <stp>Open</stp>
        <stp/>
        <stp>T</stp>
        <tr r="F10" s="1"/>
      </tp>
      <tp t="s">
        <v/>
        <stp/>
        <stp>ContractData</stp>
        <stp>S.KLAC</stp>
        <stp>Open</stp>
        <stp/>
        <stp>T</stp>
        <tr r="F54" s="1"/>
      </tp>
      <tp t="s">
        <v/>
        <stp/>
        <stp>ContractData</stp>
        <stp>S.ALAB</stp>
        <stp>Open</stp>
        <stp/>
        <stp>T</stp>
        <tr r="F9" s="1"/>
      </tp>
      <tp t="s">
        <v/>
        <stp/>
        <stp>ContractData</stp>
        <stp>S.BKNG</stp>
        <stp>High</stp>
        <stp/>
        <stp>T</stp>
        <tr r="G20" s="1"/>
      </tp>
      <tp t="s">
        <v/>
        <stp/>
        <stp>ContractData</stp>
        <stp>S.PLTR</stp>
        <stp>Open</stp>
        <stp/>
        <stp>T</stp>
        <tr r="F80" s="1"/>
      </tp>
      <tp t="s">
        <v/>
        <stp/>
        <stp>ContractData</stp>
        <stp>S.RKLB</stp>
        <stp>High</stp>
        <stp/>
        <stp>T</stp>
        <tr r="G84" s="1"/>
      </tp>
      <tp>
        <v>5158261.7016225699</v>
        <stp/>
        <stp>StudyData</stp>
        <stp>S.TMUS</stp>
        <stp>MA</stp>
        <stp>InputChoice=Vol,MAType=Sim,Period=21</stp>
        <stp>MA</stp>
        <stp>D</stp>
        <stp>-1</stp>
        <stp>all</stp>
        <stp/>
        <stp/>
        <stp/>
        <stp>T</stp>
        <tr r="N94" s="1"/>
      </tp>
      <tp>
        <v>7707385.2364710504</v>
        <stp/>
        <stp>StudyData</stp>
        <stp>S.SBUX</stp>
        <stp>MA</stp>
        <stp>InputChoice=Vol,MAType=Sim,Period=21</stp>
        <stp>MA</stp>
        <stp>D</stp>
        <stp>-1</stp>
        <stp>all</stp>
        <stp/>
        <stp/>
        <stp/>
        <stp>T</stp>
        <tr r="N87" s="1"/>
      </tp>
      <tp>
        <v>116.84</v>
        <stp/>
        <stp>ContractData</stp>
        <stp>S.PAYX</stp>
        <stp>LastTrade</stp>
        <stp/>
        <stp>T</stp>
        <tr r="C76" s="1"/>
      </tp>
      <tp t="s">
        <v/>
        <stp/>
        <stp>ContractData</stp>
        <stp>S.FER</stp>
        <stp>Open</stp>
        <stp/>
        <stp>T</stp>
        <tr r="F40" s="1"/>
      </tp>
      <tp>
        <v>0</v>
        <stp/>
        <stp>ContractData</stp>
        <stp>S.TER</stp>
        <stp>NetLastTrade</stp>
        <stp/>
        <stp>T</stp>
        <tr r="D93" s="1"/>
      </tp>
      <tp t="s">
        <v/>
        <stp/>
        <stp>ContractData</stp>
        <stp>S.APP</stp>
        <stp>High</stp>
        <stp/>
        <stp>T</stp>
        <tr r="G15" s="1"/>
      </tp>
      <tp t="s">
        <v/>
        <stp/>
        <stp>ContractData</stp>
        <stp>S.ARM</stp>
        <stp>High</stp>
        <stp/>
        <stp>T</stp>
        <tr r="G16" s="1"/>
      </tp>
      <tp t="s">
        <v/>
        <stp/>
        <stp>ContractData</stp>
        <stp>S.AMD</stp>
        <stp>High</stp>
        <stp/>
        <stp>T</stp>
        <tr r="G12" s="1"/>
      </tp>
      <tp>
        <v>0</v>
        <stp/>
        <stp>ContractData</stp>
        <stp>S.TRI</stp>
        <stp>NetLastTrade</stp>
        <stp/>
        <stp>T</stp>
        <tr r="D95" s="1"/>
      </tp>
      <tp t="s">
        <v/>
        <stp/>
        <stp>ContractData</stp>
        <stp>S.AEP</stp>
        <stp>High</stp>
        <stp/>
        <stp>T</stp>
        <tr r="G8" s="1"/>
      </tp>
      <tp t="s">
        <v/>
        <stp/>
        <stp>ContractData</stp>
        <stp>S.ADI</stp>
        <stp>High</stp>
        <stp/>
        <stp>T</stp>
        <tr r="G5" s="1"/>
      </tp>
      <tp t="s">
        <v/>
        <stp/>
        <stp>ContractData</stp>
        <stp>S.ADP</stp>
        <stp>High</stp>
        <stp/>
        <stp>T</stp>
        <tr r="G6" s="1"/>
      </tp>
      <tp>
        <v>0</v>
        <stp/>
        <stp>ContractData</stp>
        <stp>S.TXN</stp>
        <stp>NetLastTrade</stp>
        <stp/>
        <stp>T</stp>
        <tr r="D98" s="1"/>
      </tp>
      <tp>
        <v>3981.2121539999998</v>
        <stp/>
        <stp>ContractData</stp>
        <stp>S.DASH</stp>
        <stp>T_CVol</stp>
        <stp/>
        <stp>T</stp>
        <tr r="M33" s="1"/>
      </tp>
      <tp t="s">
        <v/>
        <stp/>
        <stp>ContractData</stp>
        <stp>S.HONA</stp>
        <stp>Open</stp>
        <stp/>
        <stp>T</stp>
        <tr r="F47" s="1"/>
      </tp>
      <tp t="s">
        <v/>
        <stp/>
        <stp>ContractData</stp>
        <stp>S.GOOG</stp>
        <stp>Open</stp>
        <stp/>
        <stp>T</stp>
        <tr r="F44" s="1"/>
      </tp>
      <tp t="s">
        <v/>
        <stp/>
        <stp>ContractData</stp>
        <stp>S.SHOP</stp>
        <stp>High</stp>
        <stp/>
        <stp>T</stp>
        <tr r="G88" s="1"/>
      </tp>
      <tp t="s">
        <v/>
        <stp/>
        <stp>ContractData</stp>
        <stp>S.ROST</stp>
        <stp>Open</stp>
        <stp/>
        <stp>T</stp>
        <tr r="F86" s="1"/>
      </tp>
      <tp t="s">
        <v/>
        <stp/>
        <stp>ContractData</stp>
        <stp>S.COST</stp>
        <stp>Open</stp>
        <stp/>
        <stp>T</stp>
        <tr r="F26" s="1"/>
      </tp>
      <tp>
        <v>271.58</v>
        <stp/>
        <stp>ContractData</stp>
        <stp>S.AMZN</stp>
        <stp>LastTrade</stp>
        <stp/>
        <stp>T</stp>
        <tr r="R33" s="2"/>
        <tr r="C14" s="1"/>
      </tp>
      <tp>
        <v>25408631.840468202</v>
        <stp/>
        <stp>StudyData</stp>
        <stp>S.MRVL</stp>
        <stp>MA</stp>
        <stp>InputChoice=Vol,MAType=Sim,Period=21</stp>
        <stp>MA</stp>
        <stp>D</stp>
        <stp>-1</stp>
        <stp>all</stp>
        <stp/>
        <stp/>
        <stp/>
        <stp>T</stp>
        <tr r="N65" s="1"/>
      </tp>
      <tp>
        <v>0</v>
        <stp/>
        <stp>ContractData</stp>
        <stp>S.WBD</stp>
        <stp>NetLastTrade</stp>
        <stp/>
        <stp>T</stp>
        <tr r="D100" s="1"/>
      </tp>
      <tp>
        <v>0</v>
        <stp/>
        <stp>ContractData</stp>
        <stp>S.WDC</stp>
        <stp>NetLastTrade</stp>
        <stp/>
        <stp>T</stp>
        <tr r="D102" s="1"/>
      </tp>
      <tp>
        <v>0</v>
        <stp/>
        <stp>ContractData</stp>
        <stp>S.WMT</stp>
        <stp>NetLastTrade</stp>
        <stp/>
        <stp>T</stp>
        <tr r="D103" s="1"/>
      </tp>
      <tp t="s">
        <v/>
        <stp/>
        <stp>ContractData</stp>
        <stp>S.BKR</stp>
        <stp>High</stp>
        <stp/>
        <stp>T</stp>
        <tr r="G21" s="1"/>
      </tp>
      <tp t="s">
        <v/>
        <stp/>
        <stp>ContractData</stp>
        <stp>S.EXC</stp>
        <stp>Open</stp>
        <stp/>
        <stp>T</stp>
        <tr r="F37" s="1"/>
      </tp>
      <tp>
        <v>2357.6576460000001</v>
        <stp/>
        <stp>ContractData</stp>
        <stp>S.ADSK</stp>
        <stp>T_CVol</stp>
        <stp/>
        <stp>T</stp>
        <tr r="M7" s="1"/>
      </tp>
      <tp>
        <v>3857.1502099999998</v>
        <stp/>
        <stp>ContractData</stp>
        <stp>S.EA</stp>
        <stp>T_CVol</stp>
        <stp/>
        <stp>T</stp>
        <tr r="M36" s="1"/>
      </tp>
      <tp>
        <v>783496.364803</v>
        <stp/>
        <stp>ContractData</stp>
        <stp>S.SNDK</stp>
        <stp>T_CVol</stp>
        <stp/>
        <stp>T</stp>
        <tr r="F30" s="2"/>
        <tr r="M89" s="1"/>
      </tp>
      <tp t="s">
        <v/>
        <stp/>
        <stp>ContractData</stp>
        <stp>S.LITE</stp>
        <stp>High</stp>
        <stp/>
        <stp>T</stp>
        <tr r="G56" s="1"/>
      </tp>
      <tp t="s">
        <v/>
        <stp/>
        <stp>ContractData</stp>
        <stp>S.SNDK</stp>
        <stp>Open</stp>
        <stp/>
        <stp>T</stp>
        <tr r="F89" s="1"/>
      </tp>
      <tp t="s">
        <v/>
        <stp/>
        <stp>ContractData</stp>
        <stp>S.INTC</stp>
        <stp>Open</stp>
        <stp/>
        <stp>T</stp>
        <tr r="F49" s="1"/>
      </tp>
      <tp t="s">
        <v/>
        <stp/>
        <stp>ContractData</stp>
        <stp>S.INTU</stp>
        <stp>Open</stp>
        <stp/>
        <stp>T</stp>
        <tr r="F50" s="1"/>
      </tp>
      <tp t="s">
        <v/>
        <stp/>
        <stp>ContractData</stp>
        <stp>S.GILD</stp>
        <stp>High</stp>
        <stp/>
        <stp>T</stp>
        <tr r="G43" s="1"/>
      </tp>
      <tp t="s">
        <v/>
        <stp/>
        <stp>ContractData</stp>
        <stp>S.MNST</stp>
        <stp>Open</stp>
        <stp/>
        <stp>T</stp>
        <tr r="F63" s="1"/>
      </tp>
      <tp t="s">
        <v/>
        <stp/>
        <stp>ContractData</stp>
        <stp>S.SNPS</stp>
        <stp>Open</stp>
        <stp/>
        <stp>T</stp>
        <tr r="F90" s="1"/>
      </tp>
      <tp>
        <v>952506.43515452405</v>
        <stp/>
        <stp>StudyData</stp>
        <stp>S.MPWR</stp>
        <stp>MA</stp>
        <stp>InputChoice=Vol,MAType=Sim,Period=21</stp>
        <stp>MA</stp>
        <stp>D</stp>
        <stp>-1</stp>
        <stp>all</stp>
        <stp/>
        <stp/>
        <stp/>
        <stp>T</stp>
        <tr r="N64" s="1"/>
      </tp>
      <tp>
        <v>25696213.190680601</v>
        <stp/>
        <stp>StudyData</stp>
        <stp>S.CRWV</stp>
        <stp>MA</stp>
        <stp>InputChoice=Vol,MAType=Sim,Period=21</stp>
        <stp>MA</stp>
        <stp>D</stp>
        <stp>-1</stp>
        <stp>all</stp>
        <stp/>
        <stp/>
        <stp/>
        <stp>T</stp>
        <tr r="N29" s="1"/>
      </tp>
      <tp>
        <v>1.5800582670000001</v>
        <stp/>
        <stp>StudyData</stp>
        <stp>S.EA</stp>
        <stp>StdDev</stp>
        <stp>InputChoice=Close,Period1=21</stp>
        <stp>STDDEV</stp>
        <stp>D</stp>
        <stp/>
        <stp>all</stp>
        <stp/>
        <stp/>
        <stp/>
        <stp>T</stp>
        <tr r="Q36" s="1"/>
      </tp>
      <tp>
        <v>69.246240088799993</v>
        <stp/>
        <stp>StudyData</stp>
        <stp>S.MU</stp>
        <stp>StdDev</stp>
        <stp>InputChoice=Close,Period1=21</stp>
        <stp>STDDEV</stp>
        <stp>D</stp>
        <stp/>
        <stp>all</stp>
        <stp/>
        <stp/>
        <stp/>
        <stp>T</stp>
        <tr r="Q68" s="1"/>
      </tp>
      <tp>
        <v>8534580.1974579096</v>
        <stp/>
        <stp>StudyData</stp>
        <stp>S.CRWD</stp>
        <stp>MA</stp>
        <stp>InputChoice=Vol,MAType=Sim,Period=21</stp>
        <stp>MA</stp>
        <stp>D</stp>
        <stp>-1</stp>
        <stp>all</stp>
        <stp/>
        <stp/>
        <stp/>
        <stp>T</stp>
        <tr r="N28" s="1"/>
      </tp>
      <tp>
        <v>1798691.451710524</v>
        <stp/>
        <stp>StudyData</stp>
        <stp>S.TTWO</stp>
        <stp>MA</stp>
        <stp>InputChoice=Vol,MAType=Sim,Period=21</stp>
        <stp>MA</stp>
        <stp>D</stp>
        <stp>-1</stp>
        <stp>all</stp>
        <stp/>
        <stp/>
        <stp/>
        <stp>T</stp>
        <tr r="N97" s="1"/>
      </tp>
      <tp t="s">
        <v/>
        <stp/>
        <stp>ContractData</stp>
        <stp>S.CSX</stp>
        <stp>High</stp>
        <stp/>
        <stp>T</stp>
        <tr r="G31" s="1"/>
      </tp>
      <tp t="s">
        <v/>
        <stp/>
        <stp>ContractData</stp>
        <stp>S.CEG</stp>
        <stp>High</stp>
        <stp/>
        <stp>T</stp>
        <tr r="G24" s="1"/>
      </tp>
      <tp t="s">
        <v/>
        <stp/>
        <stp>ContractData</stp>
        <stp>S.FANG</stp>
        <stp>Open</stp>
        <stp/>
        <stp>T</stp>
        <tr r="F38" s="1"/>
      </tp>
      <tp t="s">
        <v/>
        <stp/>
        <stp>ContractData</stp>
        <stp>S.PANW</stp>
        <stp>Open</stp>
        <stp/>
        <stp>T</stp>
        <tr r="F75" s="1"/>
      </tp>
      <tp>
        <v>0</v>
        <stp/>
        <stp>ContractData</stp>
        <stp>S.ASML</stp>
        <stp>NetLastTrade</stp>
        <stp/>
        <stp>T</stp>
        <tr r="D17" s="1"/>
      </tp>
      <tp>
        <v>-9.9999999999909051E-3</v>
        <stp/>
        <stp>ContractData</stp>
        <stp>S.TSLA</stp>
        <stp>NetLastTrade</stp>
        <stp/>
        <stp>T</stp>
        <tr r="D96" s="1"/>
      </tp>
      <tp>
        <v>0</v>
        <stp/>
        <stp>ContractData</stp>
        <stp>S.CSCO</stp>
        <stp>NetLastTrade</stp>
        <stp/>
        <stp>T</stp>
        <tr r="D30" s="1"/>
      </tp>
      <tp>
        <v>0</v>
        <stp/>
        <stp>ContractData</stp>
        <stp>S.MSFT</stp>
        <stp>NetLastTrade</stp>
        <stp/>
        <stp>T</stp>
        <tr r="D66" s="1"/>
      </tp>
      <tp t="s">
        <v/>
        <stp/>
        <stp>ContractData</stp>
        <stp>S.PAYX</stp>
        <stp>Open</stp>
        <stp/>
        <stp>T</stp>
        <tr r="F76" s="1"/>
      </tp>
      <tp>
        <v>0</v>
        <stp/>
        <stp>ContractData</stp>
        <stp>S.ISRG</stp>
        <stp>NetLastTrade</stp>
        <stp/>
        <stp>T</stp>
        <tr r="D51" s="1"/>
      </tp>
      <tp t="s">
        <v/>
        <stp/>
        <stp>ContractData</stp>
        <stp>S.NFLX</stp>
        <stp>High</stp>
        <stp/>
        <stp>T</stp>
        <tr r="G70" s="1"/>
      </tp>
      <tp t="s">
        <v/>
        <stp/>
        <stp>ContractData</stp>
        <stp>S.DASH</stp>
        <stp>Open</stp>
        <stp/>
        <stp>T</stp>
        <tr r="F33" s="1"/>
      </tp>
      <tp t="s">
        <v/>
        <stp/>
        <stp>ContractData</stp>
        <stp>S.FAST</stp>
        <stp>Open</stp>
        <stp/>
        <stp>T</stp>
        <tr r="F39" s="1"/>
      </tp>
      <tp>
        <v>0</v>
        <stp/>
        <stp>ContractData</stp>
        <stp>S.MSTR</stp>
        <stp>NetLastTrade</stp>
        <stp/>
        <stp>T</stp>
        <tr r="D67" s="1"/>
      </tp>
      <tp t="s">
        <v/>
        <stp/>
        <stp>ContractData</stp>
        <stp>S.AAPL</stp>
        <stp>Open</stp>
        <stp/>
        <stp>T</stp>
        <tr r="F2" s="1"/>
      </tp>
      <tp>
        <v>591339.46148719103</v>
        <stp/>
        <stp>StudyData</stp>
        <stp>S.IDXX</stp>
        <stp>MA</stp>
        <stp>InputChoice=Vol,MAType=Sim,Period=21</stp>
        <stp>MA</stp>
        <stp>D</stp>
        <stp>-1</stp>
        <stp>all</stp>
        <stp/>
        <stp/>
        <stp/>
        <stp>T</stp>
        <tr r="N48" s="1"/>
      </tp>
      <tp>
        <v>713.94</v>
        <stp/>
        <stp>ContractData</stp>
        <stp>S.LITE</stp>
        <stp>LastTrade</stp>
        <stp/>
        <stp>T</stp>
        <tr r="C56" s="1"/>
      </tp>
      <tp>
        <v>556.71</v>
        <stp/>
        <stp>ContractData</stp>
        <stp>S.META</stp>
        <stp>LastTrade</stp>
        <stp/>
        <stp>T</stp>
        <tr r="C62" s="1"/>
      </tp>
      <tp>
        <v>90.2</v>
        <stp/>
        <stp>ContractData</stp>
        <stp>S.INTC</stp>
        <stp>LastTrade</stp>
        <stp/>
        <stp>T</stp>
        <tr r="C49" s="1"/>
      </tp>
      <tp>
        <v>477.1</v>
        <stp/>
        <stp>ContractData</stp>
        <stp>S.VRTX</stp>
        <stp>LastTrade</stp>
        <stp/>
        <stp>T</stp>
        <tr r="C99" s="1"/>
      </tp>
      <tp>
        <v>316.07</v>
        <stp/>
        <stp>ContractData</stp>
        <stp>S.INTU</stp>
        <stp>LastTrade</stp>
        <stp/>
        <stp>T</stp>
        <tr r="C50" s="1"/>
      </tp>
      <tp>
        <v>123.06</v>
        <stp/>
        <stp>ContractData</stp>
        <stp>S.PLTR</stp>
        <stp>LastTrade</stp>
        <stp/>
        <stp>T</stp>
        <tr r="C80" s="1"/>
      </tp>
      <tp>
        <v>93.28</v>
        <stp/>
        <stp>ContractData</stp>
        <stp>S.MSTR</stp>
        <stp>LastTrade</stp>
        <stp/>
        <stp>T</stp>
        <tr r="C67" s="1"/>
      </tp>
      <tp t="s">
        <v/>
        <stp/>
        <stp>ContractData</stp>
        <stp>S.KDP</stp>
        <stp>Open</stp>
        <stp/>
        <stp>T</stp>
        <tr r="F52" s="1"/>
      </tp>
      <tp t="s">
        <v/>
        <stp/>
        <stp>ContractData</stp>
        <stp>S.KHC</stp>
        <stp>Open</stp>
        <stp/>
        <stp>T</stp>
        <tr r="F53" s="1"/>
      </tp>
      <tp t="s">
        <v/>
        <stp/>
        <stp>ContractData</stp>
        <stp>S.LIN</stp>
        <stp>High</stp>
        <stp/>
        <stp>T</stp>
        <tr r="G55" s="1"/>
      </tp>
      <tp>
        <v>47092.913810999999</v>
        <stp/>
        <stp>ContractData</stp>
        <stp>S.LITE</stp>
        <stp>T_CVol</stp>
        <stp/>
        <stp>T</stp>
        <tr r="M56" s="1"/>
      </tp>
      <tp>
        <v>38495.548473000003</v>
        <stp/>
        <stp>ContractData</stp>
        <stp>S.ADBE</stp>
        <stp>T_CVol</stp>
        <stp/>
        <stp>T</stp>
        <tr r="M4" s="1"/>
      </tp>
      <tp>
        <v>0</v>
        <stp/>
        <stp>ContractData</stp>
        <stp>S.ORLY</stp>
        <stp>NetLastTrade</stp>
        <stp/>
        <stp>T</stp>
        <tr r="D74" s="1"/>
      </tp>
      <tp>
        <v>0.1300000000000523</v>
        <stp/>
        <stp>ContractData</stp>
        <stp>S.LRCX</stp>
        <stp>NetLastTrade</stp>
        <stp/>
        <stp>T</stp>
        <tr r="D57" s="1"/>
      </tp>
      <tp>
        <v>0</v>
        <stp/>
        <stp>ContractData</stp>
        <stp>S.VRTX</stp>
        <stp>NetLastTrade</stp>
        <stp/>
        <stp>T</stp>
        <tr r="D99" s="1"/>
      </tp>
      <tp>
        <v>0</v>
        <stp/>
        <stp>ContractData</stp>
        <stp>S.CRWD</stp>
        <stp>NetLastTrade</stp>
        <stp/>
        <stp>T</stp>
        <tr r="D28" s="1"/>
      </tp>
      <tp>
        <v>0</v>
        <stp/>
        <stp>ContractData</stp>
        <stp>S.CRWV</stp>
        <stp>NetLastTrade</stp>
        <stp/>
        <stp>T</stp>
        <tr r="D29" s="1"/>
      </tp>
      <tp>
        <v>0</v>
        <stp/>
        <stp>ContractData</stp>
        <stp>S.MRVL</stp>
        <stp>NetLastTrade</stp>
        <stp/>
        <stp>T</stp>
        <tr r="D65" s="1"/>
      </tp>
      <tp>
        <v>3263388.5742619499</v>
        <stp/>
        <stp>StudyData</stp>
        <stp>S.PAYX</stp>
        <stp>MA</stp>
        <stp>InputChoice=Vol,MAType=Sim,Period=21</stp>
        <stp>MA</stp>
        <stp>D</stp>
        <stp>-1</stp>
        <stp>all</stp>
        <stp/>
        <stp/>
        <stp/>
        <stp>T</stp>
        <tr r="N76" s="1"/>
      </tp>
      <tp>
        <v>105.25</v>
        <stp/>
        <stp>ContractData</stp>
        <stp>S.SBUX</stp>
        <stp>LastTrade</stp>
        <stp/>
        <stp>T</stp>
        <tr r="C87" s="1"/>
      </tp>
      <tp>
        <v>172.71</v>
        <stp/>
        <stp>ContractData</stp>
        <stp>S.TMUS</stp>
        <stp>LastTrade</stp>
        <stp/>
        <stp>T</stp>
        <tr r="C94" s="1"/>
      </tp>
      <tp>
        <v>0</v>
        <stp/>
        <stp>ContractData</stp>
        <stp>S.XEL</stp>
        <stp>NetLastTrade</stp>
        <stp/>
        <stp>T</stp>
        <tr r="D104" s="1"/>
      </tp>
      <tp t="s">
        <v/>
        <stp/>
        <stp>ContractData</stp>
        <stp>S.MAR</stp>
        <stp>High</stp>
        <stp/>
        <stp>T</stp>
        <tr r="G58" s="1"/>
      </tp>
      <tp>
        <v>2490.8637220000001</v>
        <stp/>
        <stp>ContractData</stp>
        <stp>S.GILD</stp>
        <stp>T_CVol</stp>
        <stp/>
        <stp>T</stp>
        <tr r="M43" s="1"/>
      </tp>
      <tp>
        <v>75856.501722000001</v>
        <stp/>
        <stp>ContractData</stp>
        <stp>S.CRWD</stp>
        <stp>T_CVol</stp>
        <stp/>
        <stp>T</stp>
        <tr r="M28" s="1"/>
      </tp>
      <tp t="s">
        <v/>
        <stp/>
        <stp>ContractData</stp>
        <stp>S.QCOM</stp>
        <stp>Open</stp>
        <stp/>
        <stp>T</stp>
        <tr r="F82" s="1"/>
      </tp>
      <tp t="s">
        <v/>
        <stp/>
        <stp>ContractData</stp>
        <stp>S.ADSK</stp>
        <stp>High</stp>
        <stp/>
        <stp>T</stp>
        <tr r="G7" s="1"/>
      </tp>
      <tp t="s">
        <v/>
        <stp/>
        <stp>ContractData</stp>
        <stp>S.MCHP</stp>
        <stp>Open</stp>
        <stp/>
        <stp>T</stp>
        <tr r="F59" s="1"/>
      </tp>
      <tp t="s">
        <v/>
        <stp/>
        <stp>ContractData</stp>
        <stp>S.CCEP</stp>
        <stp>Open</stp>
        <stp/>
        <stp>T</stp>
        <tr r="F22" s="1"/>
      </tp>
      <tp t="s">
        <v/>
        <stp/>
        <stp>ContractData</stp>
        <stp>S.IDXX</stp>
        <stp>High</stp>
        <stp/>
        <stp>T</stp>
        <tr r="G48" s="1"/>
      </tp>
      <tp t="s">
        <v/>
        <stp/>
        <stp>ContractData</stp>
        <stp>S.PCAR</stp>
        <stp>Open</stp>
        <stp/>
        <stp>T</stp>
        <tr r="F77" s="1"/>
      </tp>
      <tp t="s">
        <v/>
        <stp/>
        <stp>ContractData</stp>
        <stp>S.ODFL</stp>
        <stp>High</stp>
        <stp/>
        <stp>T</stp>
        <tr r="G73" s="1"/>
      </tp>
      <tp t="s">
        <v/>
        <stp/>
        <stp>ContractData</stp>
        <stp>S.ADBE</stp>
        <stp>High</stp>
        <stp/>
        <stp>T</stp>
        <tr r="G4" s="1"/>
      </tp>
      <tp t="s">
        <v/>
        <stp/>
        <stp>ContractData</stp>
        <stp>S.WDAY</stp>
        <stp>High</stp>
        <stp/>
        <stp>T</stp>
        <tr r="G101" s="1"/>
      </tp>
      <tp t="s">
        <v/>
        <stp/>
        <stp>ContractData</stp>
        <stp>S.DDOG</stp>
        <stp>High</stp>
        <stp/>
        <stp>T</stp>
        <tr r="G34" s="1"/>
      </tp>
      <tp t="s">
        <v/>
        <stp/>
        <stp>ContractData</stp>
        <stp>S.CDNS</stp>
        <stp>High</stp>
        <stp/>
        <stp>T</stp>
        <tr r="G23" s="1"/>
      </tp>
      <tp t="s">
        <v/>
        <stp/>
        <stp>ContractData</stp>
        <stp>S.MDLZ</stp>
        <stp>High</stp>
        <stp/>
        <stp>T</stp>
        <tr r="G60" s="1"/>
      </tp>
      <tp>
        <v>187.56</v>
        <stp/>
        <stp>ContractData</stp>
        <stp>S.MRVL</stp>
        <stp>LastTrade</stp>
        <stp/>
        <stp>T</stp>
        <tr r="C65" s="1"/>
      </tp>
      <tp>
        <v>45682308.665289499</v>
        <stp/>
        <stp>StudyData</stp>
        <stp>S.AMZN</stp>
        <stp>MA</stp>
        <stp>InputChoice=Vol,MAType=Sim,Period=21</stp>
        <stp>MA</stp>
        <stp>D</stp>
        <stp>-1</stp>
        <stp>all</stp>
        <stp/>
        <stp/>
        <stp/>
        <stp>T</stp>
        <tr r="N14" s="1"/>
      </tp>
      <tp>
        <v>4280.2618499999999</v>
        <stp/>
        <stp>ContractData</stp>
        <stp>S.ISRG</stp>
        <stp>T_CVol</stp>
        <stp/>
        <stp>T</stp>
        <tr r="M51" s="1"/>
      </tp>
      <tp>
        <v>14849.471228</v>
        <stp/>
        <stp>ContractData</stp>
        <stp>S.DDOG</stp>
        <stp>T_CVol</stp>
        <stp/>
        <stp>T</stp>
        <tr r="M34" s="1"/>
      </tp>
      <tp>
        <v>385626.24512400001</v>
        <stp/>
        <stp>ContractData</stp>
        <stp>S.GOOG</stp>
        <stp>T_CVol</stp>
        <stp/>
        <stp>T</stp>
        <tr r="M44" s="1"/>
      </tp>
      <tp>
        <v>2665.2272840000001</v>
        <stp/>
        <stp>ContractData</stp>
        <stp>S.FANG</stp>
        <stp>T_CVol</stp>
        <stp/>
        <stp>T</stp>
        <tr r="M38" s="1"/>
      </tp>
      <tp>
        <v>11133.075822999999</v>
        <stp/>
        <stp>ContractData</stp>
        <stp>S.BKNG</stp>
        <stp>T_CVol</stp>
        <stp/>
        <stp>T</stp>
        <tr r="M20" s="1"/>
      </tp>
      <tp t="s">
        <v/>
        <stp/>
        <stp>ContractData</stp>
        <stp>S.ABNB</stp>
        <stp>Open</stp>
        <stp/>
        <stp>T</stp>
        <tr r="F3" s="1"/>
      </tp>
      <tp t="s">
        <v/>
        <stp/>
        <stp>ContractData</stp>
        <stp>S.META</stp>
        <stp>High</stp>
        <stp/>
        <stp>T</stp>
        <tr r="G62" s="1"/>
      </tp>
      <tp t="s">
        <v/>
        <stp/>
        <stp>ContractData</stp>
        <stp>S.NBIS</stp>
        <stp>Open</stp>
        <stp/>
        <stp>T</stp>
        <tr r="F69" s="1"/>
      </tp>
      <tp>
        <v>0</v>
        <stp/>
        <stp>ContractData</stp>
        <stp>S.SPCX</stp>
        <stp>NetLastTrade</stp>
        <stp/>
        <stp>T</stp>
        <tr r="D91" s="1"/>
      </tp>
      <tp t="s">
        <v/>
        <stp/>
        <stp>ContractData</stp>
        <stp>S.REGN</stp>
        <stp>High</stp>
        <stp/>
        <stp>T</stp>
        <tr r="G83" s="1"/>
      </tp>
      <tp t="s">
        <v/>
        <stp/>
        <stp>ContractData</stp>
        <stp>S.MELI</stp>
        <stp>High</stp>
        <stp/>
        <stp>T</stp>
        <tr r="G61" s="1"/>
      </tp>
      <tp t="s">
        <v/>
        <stp/>
        <stp>ContractData</stp>
        <stp>S.SBUX</stp>
        <stp>Open</stp>
        <stp/>
        <stp>T</stp>
        <tr r="F87" s="1"/>
      </tp>
      <tp>
        <v>0</v>
        <stp/>
        <stp>ContractData</stp>
        <stp>S.CPRT</stp>
        <stp>NetLastTrade</stp>
        <stp/>
        <stp>T</stp>
        <tr r="D27" s="1"/>
      </tp>
      <tp>
        <v>0</v>
        <stp/>
        <stp>ContractData</stp>
        <stp>S.MPWR</stp>
        <stp>NetLastTrade</stp>
        <stp/>
        <stp>T</stp>
        <tr r="D64" s="1"/>
      </tp>
      <tp t="s">
        <v/>
        <stp/>
        <stp>ContractData</stp>
        <stp>S.GEHC</stp>
        <stp>High</stp>
        <stp/>
        <stp>T</stp>
        <tr r="G42" s="1"/>
      </tp>
      <tp>
        <v>242.92000000000002</v>
        <stp/>
        <stp>ContractData</stp>
        <stp>S.TTWO</stp>
        <stp>LastTrade</stp>
        <stp/>
        <stp>T</stp>
        <tr r="C97" s="1"/>
      </tp>
      <tp>
        <v>190.86</v>
        <stp/>
        <stp>ContractData</stp>
        <stp>S.CRWD</stp>
        <stp>LastTrade</stp>
        <stp/>
        <stp>T</stp>
        <tr r="C28" s="1"/>
      </tp>
      <tp>
        <v>71.77</v>
        <stp/>
        <stp>ContractData</stp>
        <stp>S.CRWV</stp>
        <stp>LastTrade</stp>
        <stp/>
        <stp>T</stp>
        <tr r="C29" s="1"/>
      </tp>
      <tp>
        <v>1426.03</v>
        <stp/>
        <stp>ContractData</stp>
        <stp>S.MPWR</stp>
        <stp>LastTrade</stp>
        <stp/>
        <stp>T</stp>
        <tr r="R35" s="2"/>
        <tr r="C64" s="1"/>
      </tp>
      <tp t="s">
        <v/>
        <stp/>
        <stp>ContractData</stp>
        <stp>S.HON</stp>
        <stp>Open</stp>
        <stp/>
        <stp>T</stp>
        <tr r="F46" s="1"/>
      </tp>
      <tp t="s">
        <v/>
        <stp/>
        <stp>ContractData</stp>
        <stp>S.MELI</stp>
        <stp>Open</stp>
        <stp/>
        <stp>T</stp>
        <tr r="F61" s="1"/>
      </tp>
      <tp t="s">
        <v/>
        <stp/>
        <stp>ContractData</stp>
        <stp>S.SBUX</stp>
        <stp>High</stp>
        <stp/>
        <stp>T</stp>
        <tr r="G87" s="1"/>
      </tp>
      <tp t="s">
        <v/>
        <stp/>
        <stp>ContractData</stp>
        <stp>S.GEHC</stp>
        <stp>Open</stp>
        <stp/>
        <stp>T</stp>
        <tr r="F42" s="1"/>
      </tp>
      <tp t="s">
        <v/>
        <stp/>
        <stp>ContractData</stp>
        <stp>S.REGN</stp>
        <stp>Open</stp>
        <stp/>
        <stp>T</stp>
        <tr r="F83" s="1"/>
      </tp>
      <tp t="s">
        <v/>
        <stp/>
        <stp>ContractData</stp>
        <stp>S.ABNB</stp>
        <stp>High</stp>
        <stp/>
        <stp>T</stp>
        <tr r="G3" s="1"/>
      </tp>
      <tp t="s">
        <v/>
        <stp/>
        <stp>ContractData</stp>
        <stp>S.META</stp>
        <stp>Open</stp>
        <stp/>
        <stp>T</stp>
        <tr r="F62" s="1"/>
      </tp>
      <tp t="s">
        <v/>
        <stp/>
        <stp>ContractData</stp>
        <stp>S.NBIS</stp>
        <stp>High</stp>
        <stp/>
        <stp>T</stp>
        <tr r="G69" s="1"/>
      </tp>
      <tp>
        <v>57.21</v>
        <stp/>
        <stp>ContractData</stp>
        <stp>S.PYPL</stp>
        <stp>LastTrade</stp>
        <stp/>
        <stp>T</stp>
        <tr r="C81" s="1"/>
      </tp>
      <tp>
        <v>308.91000000000003</v>
        <stp/>
        <stp>ContractData</stp>
        <stp>S.AAPL</stp>
        <stp>LastTrade</stp>
        <stp/>
        <stp>T</stp>
        <tr r="C2" s="1"/>
      </tp>
      <tp>
        <v>229.16</v>
        <stp/>
        <stp>ContractData</stp>
        <stp>S.NXPI</stp>
        <stp>LastTrade</stp>
        <stp/>
        <stp>T</stp>
        <tr r="C72" s="1"/>
      </tp>
      <tp>
        <v>388.76</v>
        <stp/>
        <stp>ContractData</stp>
        <stp>S.SNPS</stp>
        <stp>LastTrade</stp>
        <stp/>
        <stp>T</stp>
        <tr r="C90" s="1"/>
      </tp>
      <tp t="s">
        <v/>
        <stp/>
        <stp>ContractData</stp>
        <stp>S.HON</stp>
        <stp>High</stp>
        <stp/>
        <stp>T</stp>
        <tr r="G46" s="1"/>
      </tp>
      <tp>
        <v>255612.025119</v>
        <stp/>
        <stp>ContractData</stp>
        <stp>S.META</stp>
        <stp>T_CVol</stp>
        <stp/>
        <stp>T</stp>
        <tr r="M62" s="1"/>
      </tp>
      <tp>
        <v>1221086.9566820001</v>
        <stp/>
        <stp>ContractData</stp>
        <stp>S.NVDA</stp>
        <stp>T_CVol</stp>
        <stp/>
        <stp>T</stp>
        <tr r="M71" s="1"/>
      </tp>
      <tp>
        <v>356.851382</v>
        <stp/>
        <stp>ContractData</stp>
        <stp>S.HONA</stp>
        <stp>T_CVol</stp>
        <stp/>
        <stp>T</stp>
        <tr r="M47" s="1"/>
      </tp>
      <tp>
        <v>417803.33923799999</v>
        <stp/>
        <stp>ContractData</stp>
        <stp>S.TSLA</stp>
        <stp>T_CVol</stp>
        <stp/>
        <stp>T</stp>
        <tr r="M96" s="1"/>
      </tp>
      <tp t="s">
        <v/>
        <stp/>
        <stp>ContractData</stp>
        <stp>S.CDNS</stp>
        <stp>Open</stp>
        <stp/>
        <stp>T</stp>
        <tr r="F23" s="1"/>
      </tp>
      <tp t="s">
        <v/>
        <stp/>
        <stp>ContractData</stp>
        <stp>S.DDOG</stp>
        <stp>Open</stp>
        <stp/>
        <stp>T</stp>
        <tr r="F34" s="1"/>
      </tp>
      <tp t="s">
        <v/>
        <stp/>
        <stp>ContractData</stp>
        <stp>S.MDLZ</stp>
        <stp>Open</stp>
        <stp/>
        <stp>T</stp>
        <tr r="F60" s="1"/>
      </tp>
      <tp t="s">
        <v/>
        <stp/>
        <stp>ContractData</stp>
        <stp>S.ODFL</stp>
        <stp>Open</stp>
        <stp/>
        <stp>T</stp>
        <tr r="F73" s="1"/>
      </tp>
      <tp t="s">
        <v/>
        <stp/>
        <stp>ContractData</stp>
        <stp>S.ADBE</stp>
        <stp>Open</stp>
        <stp/>
        <stp>T</stp>
        <tr r="F4" s="1"/>
      </tp>
      <tp>
        <v>0</v>
        <stp/>
        <stp>ContractData</stp>
        <stp>S.NVDA</stp>
        <stp>NetLastTrade</stp>
        <stp/>
        <stp>T</stp>
        <tr r="D71" s="1"/>
      </tp>
      <tp>
        <v>0</v>
        <stp/>
        <stp>ContractData</stp>
        <stp>S.AVGO</stp>
        <stp>NetLastTrade</stp>
        <stp/>
        <stp>T</stp>
        <tr r="D18" s="1"/>
      </tp>
      <tp t="s">
        <v/>
        <stp/>
        <stp>ContractData</stp>
        <stp>S.WDAY</stp>
        <stp>Open</stp>
        <stp/>
        <stp>T</stp>
        <tr r="F101" s="1"/>
      </tp>
      <tp t="s">
        <v/>
        <stp/>
        <stp>ContractData</stp>
        <stp>S.CCEP</stp>
        <stp>High</stp>
        <stp/>
        <stp>T</stp>
        <tr r="G22" s="1"/>
      </tp>
      <tp t="s">
        <v/>
        <stp/>
        <stp>ContractData</stp>
        <stp>S.IDXX</stp>
        <stp>Open</stp>
        <stp/>
        <stp>T</stp>
        <tr r="F48" s="1"/>
      </tp>
      <tp t="s">
        <v/>
        <stp/>
        <stp>ContractData</stp>
        <stp>S.PCAR</stp>
        <stp>High</stp>
        <stp/>
        <stp>T</stp>
        <tr r="G77" s="1"/>
      </tp>
      <tp t="s">
        <v/>
        <stp/>
        <stp>ContractData</stp>
        <stp>S.QCOM</stp>
        <stp>High</stp>
        <stp/>
        <stp>T</stp>
        <tr r="G82" s="1"/>
      </tp>
      <tp t="s">
        <v/>
        <stp/>
        <stp>ContractData</stp>
        <stp>S.ADSK</stp>
        <stp>Open</stp>
        <stp/>
        <stp>T</stp>
        <tr r="F7" s="1"/>
      </tp>
      <tp t="s">
        <v/>
        <stp/>
        <stp>ContractData</stp>
        <stp>S.MCHP</stp>
        <stp>High</stp>
        <stp/>
        <stp>T</stp>
        <tr r="G59" s="1"/>
      </tp>
      <tp t="s">
        <v/>
        <stp/>
        <stp>ContractData</stp>
        <stp>S.PDD</stp>
        <stp>Low</stp>
        <stp/>
        <stp>T</stp>
        <tr r="H78" s="1"/>
      </tp>
      <tp t="s">
        <v/>
        <stp/>
        <stp>ContractData</stp>
        <stp>S.PEP</stp>
        <stp>Low</stp>
        <stp/>
        <stp>T</stp>
        <tr r="H79" s="1"/>
      </tp>
      <tp t="s">
        <v/>
        <stp/>
        <stp>ContractData</stp>
        <stp>S.STX</stp>
        <stp>Low</stp>
        <stp/>
        <stp>T</stp>
        <tr r="H92" s="1"/>
      </tp>
      <tp t="s">
        <v/>
        <stp/>
        <stp>ContractData</stp>
        <stp>S.ROP</stp>
        <stp>Low</stp>
        <stp/>
        <stp>T</stp>
        <tr r="H85" s="1"/>
      </tp>
      <tp t="s">
        <v/>
        <stp/>
        <stp>ContractData</stp>
        <stp>S.TER</stp>
        <stp>Low</stp>
        <stp/>
        <stp>T</stp>
        <tr r="H93" s="1"/>
      </tp>
      <tp t="s">
        <v/>
        <stp/>
        <stp>ContractData</stp>
        <stp>S.TXN</stp>
        <stp>Low</stp>
        <stp/>
        <stp>T</stp>
        <tr r="H98" s="1"/>
      </tp>
      <tp t="s">
        <v/>
        <stp/>
        <stp>ContractData</stp>
        <stp>S.TRI</stp>
        <stp>Low</stp>
        <stp/>
        <stp>T</stp>
        <tr r="H95" s="1"/>
      </tp>
      <tp t="s">
        <v/>
        <stp/>
        <stp>ContractData</stp>
        <stp>S.WMT</stp>
        <stp>Low</stp>
        <stp/>
        <stp>T</stp>
        <tr r="H103" s="1"/>
      </tp>
      <tp t="s">
        <v/>
        <stp/>
        <stp>ContractData</stp>
        <stp>S.WDC</stp>
        <stp>Low</stp>
        <stp/>
        <stp>T</stp>
        <tr r="H102" s="1"/>
      </tp>
      <tp t="s">
        <v/>
        <stp/>
        <stp>ContractData</stp>
        <stp>S.WBD</stp>
        <stp>Low</stp>
        <stp/>
        <stp>T</stp>
        <tr r="H100" s="1"/>
      </tp>
      <tp t="s">
        <v/>
        <stp/>
        <stp>ContractData</stp>
        <stp>S.XEL</stp>
        <stp>Low</stp>
        <stp/>
        <stp>T</stp>
        <tr r="H104" s="1"/>
      </tp>
      <tp t="s">
        <v/>
        <stp/>
        <stp>ContractData</stp>
        <stp>S.AMD</stp>
        <stp>Low</stp>
        <stp/>
        <stp>T</stp>
        <tr r="H12" s="1"/>
      </tp>
      <tp t="s">
        <v/>
        <stp/>
        <stp>ContractData</stp>
        <stp>S.ADI</stp>
        <stp>Low</stp>
        <stp/>
        <stp>T</stp>
        <tr r="H5" s="1"/>
      </tp>
      <tp t="s">
        <v/>
        <stp/>
        <stp>ContractData</stp>
        <stp>S.ADP</stp>
        <stp>Low</stp>
        <stp/>
        <stp>T</stp>
        <tr r="H6" s="1"/>
      </tp>
      <tp t="s">
        <v/>
        <stp/>
        <stp>ContractData</stp>
        <stp>S.AEP</stp>
        <stp>Low</stp>
        <stp/>
        <stp>T</stp>
        <tr r="H8" s="1"/>
      </tp>
      <tp t="s">
        <v/>
        <stp/>
        <stp>ContractData</stp>
        <stp>S.ARM</stp>
        <stp>Low</stp>
        <stp/>
        <stp>T</stp>
        <tr r="H16" s="1"/>
      </tp>
      <tp t="s">
        <v/>
        <stp/>
        <stp>ContractData</stp>
        <stp>S.APP</stp>
        <stp>Low</stp>
        <stp/>
        <stp>T</stp>
        <tr r="H15" s="1"/>
      </tp>
      <tp t="s">
        <v/>
        <stp/>
        <stp>ContractData</stp>
        <stp>S.CEG</stp>
        <stp>Low</stp>
        <stp/>
        <stp>T</stp>
        <tr r="H24" s="1"/>
      </tp>
      <tp t="s">
        <v/>
        <stp/>
        <stp>ContractData</stp>
        <stp>S.CSX</stp>
        <stp>Low</stp>
        <stp/>
        <stp>T</stp>
        <tr r="H31" s="1"/>
      </tp>
      <tp t="s">
        <v/>
        <stp/>
        <stp>ContractData</stp>
        <stp>S.BKR</stp>
        <stp>Low</stp>
        <stp/>
        <stp>T</stp>
        <tr r="H21" s="1"/>
      </tp>
      <tp t="s">
        <v/>
        <stp/>
        <stp>ContractData</stp>
        <stp>S.EXC</stp>
        <stp>Low</stp>
        <stp/>
        <stp>T</stp>
        <tr r="H37" s="1"/>
      </tp>
      <tp t="s">
        <v/>
        <stp/>
        <stp>ContractData</stp>
        <stp>S.FER</stp>
        <stp>Low</stp>
        <stp/>
        <stp>T</stp>
        <tr r="H40" s="1"/>
      </tp>
      <tp t="s">
        <v/>
        <stp/>
        <stp>ContractData</stp>
        <stp>S.HON</stp>
        <stp>Low</stp>
        <stp/>
        <stp>T</stp>
        <tr r="H46" s="1"/>
      </tp>
      <tp t="s">
        <v/>
        <stp/>
        <stp>ContractData</stp>
        <stp>S.KHC</stp>
        <stp>Low</stp>
        <stp/>
        <stp>T</stp>
        <tr r="H53" s="1"/>
      </tp>
      <tp t="s">
        <v/>
        <stp/>
        <stp>ContractData</stp>
        <stp>S.KDP</stp>
        <stp>Low</stp>
        <stp/>
        <stp>T</stp>
        <tr r="H52" s="1"/>
      </tp>
      <tp t="s">
        <v/>
        <stp/>
        <stp>ContractData</stp>
        <stp>S.MAR</stp>
        <stp>Low</stp>
        <stp/>
        <stp>T</stp>
        <tr r="H58" s="1"/>
      </tp>
      <tp t="s">
        <v/>
        <stp/>
        <stp>ContractData</stp>
        <stp>S.LIN</stp>
        <stp>Low</stp>
        <stp/>
        <stp>T</stp>
        <tr r="H55" s="1"/>
      </tp>
      <tp>
        <v>353.33</v>
        <stp/>
        <stp>ContractData</stp>
        <stp>S.ISRG</stp>
        <stp>LastTrade</stp>
        <stp/>
        <stp>T</stp>
        <tr r="C51" s="1"/>
      </tp>
      <tp>
        <v>29.12</v>
        <stp/>
        <stp>ContractData</stp>
        <stp>S.CPRT</stp>
        <stp>LastTrade</stp>
        <stp/>
        <stp>T</stp>
        <tr r="C27" s="1"/>
      </tp>
      <tp t="s">
        <v/>
        <stp/>
        <stp>ContractData</stp>
        <stp>S.MAR</stp>
        <stp>Open</stp>
        <stp/>
        <stp>T</stp>
        <tr r="F58" s="1"/>
      </tp>
      <tp>
        <v>1712713.8539499999</v>
        <stp/>
        <stp>ContractData</stp>
        <stp>S.INTC</stp>
        <stp>T_CVol</stp>
        <stp/>
        <stp>T</stp>
        <tr r="M49" s="1"/>
      </tp>
      <tp>
        <v>46362.893278000003</v>
        <stp/>
        <stp>ContractData</stp>
        <stp>S.KLAC</stp>
        <stp>T_CVol</stp>
        <stp/>
        <stp>T</stp>
        <tr r="M54" s="1"/>
      </tp>
      <tp>
        <v>1033.45073</v>
        <stp/>
        <stp>ContractData</stp>
        <stp>S.GEHC</stp>
        <stp>T_CVol</stp>
        <stp/>
        <stp>T</stp>
        <tr r="M42" s="1"/>
      </tp>
      <tp t="s">
        <v/>
        <stp/>
        <stp>ContractData</stp>
        <stp>S.NFLX</stp>
        <stp>Open</stp>
        <stp/>
        <stp>T</stp>
        <tr r="F70" s="1"/>
      </tp>
      <tp t="s">
        <v/>
        <stp/>
        <stp>ContractData</stp>
        <stp>S.DASH</stp>
        <stp>High</stp>
        <stp/>
        <stp>T</stp>
        <tr r="G33" s="1"/>
      </tp>
      <tp t="s">
        <v/>
        <stp/>
        <stp>ContractData</stp>
        <stp>S.FAST</stp>
        <stp>High</stp>
        <stp/>
        <stp>T</stp>
        <tr r="G39" s="1"/>
      </tp>
      <tp t="s">
        <v/>
        <stp/>
        <stp>ContractData</stp>
        <stp>S.AAPL</stp>
        <stp>High</stp>
        <stp/>
        <stp>T</stp>
        <tr r="G2" s="1"/>
      </tp>
      <tp>
        <v>0</v>
        <stp/>
        <stp>ContractData</stp>
        <stp>S.FTNT</stp>
        <stp>NetLastTrade</stp>
        <stp/>
        <stp>T</stp>
        <tr r="D41" s="1"/>
      </tp>
      <tp>
        <v>0</v>
        <stp/>
        <stp>ContractData</stp>
        <stp>S.CTAS</stp>
        <stp>NetLastTrade</stp>
        <stp/>
        <stp>T</stp>
        <tr r="D32" s="1"/>
      </tp>
      <tp t="s">
        <v/>
        <stp/>
        <stp>ContractData</stp>
        <stp>S.PAYX</stp>
        <stp>High</stp>
        <stp/>
        <stp>T</stp>
        <tr r="G76" s="1"/>
      </tp>
      <tp t="s">
        <v/>
        <stp/>
        <stp>ContractData</stp>
        <stp>S.FANG</stp>
        <stp>High</stp>
        <stp/>
        <stp>T</stp>
        <tr r="G38" s="1"/>
      </tp>
      <tp t="s">
        <v/>
        <stp/>
        <stp>ContractData</stp>
        <stp>S.PANW</stp>
        <stp>High</stp>
        <stp/>
        <stp>T</stp>
        <tr r="G75" s="1"/>
      </tp>
      <tp>
        <v>0</v>
        <stp/>
        <stp>ContractData</stp>
        <stp>S.TTWO</stp>
        <stp>NetLastTrade</stp>
        <stp/>
        <stp>T</stp>
        <tr r="D97" s="1"/>
      </tp>
      <tp>
        <v>196.16</v>
        <stp/>
        <stp>ContractData</stp>
        <stp>S.DASH</stp>
        <stp>LastTrade</stp>
        <stp/>
        <stp>T</stp>
        <tr r="C33" s="1"/>
      </tp>
      <tp>
        <v>234.20000000000002</v>
        <stp/>
        <stp>ContractData</stp>
        <stp>S.ADSK</stp>
        <stp>LastTrade</stp>
        <stp/>
        <stp>T</stp>
        <tr r="C7" s="1"/>
      </tp>
      <tp>
        <v>251.07</v>
        <stp/>
        <stp>ContractData</stp>
        <stp>S.ROST</stp>
        <stp>LastTrade</stp>
        <stp/>
        <stp>T</stp>
        <tr r="C86" s="1"/>
      </tp>
      <tp>
        <v>951.89</v>
        <stp/>
        <stp>ContractData</stp>
        <stp>S.COST</stp>
        <stp>LastTrade</stp>
        <stp/>
        <stp>T</stp>
        <tr r="C26" s="1"/>
      </tp>
      <tp>
        <v>47.71</v>
        <stp/>
        <stp>ContractData</stp>
        <stp>S.FAST</stp>
        <stp>LastTrade</stp>
        <stp/>
        <stp>T</stp>
        <tr r="C39" s="1"/>
      </tp>
      <tp>
        <v>96.38</v>
        <stp/>
        <stp>ContractData</stp>
        <stp>S.MNST</stp>
        <stp>LastTrade</stp>
        <stp/>
        <stp>T</stp>
        <tr r="C63" s="1"/>
      </tp>
      <tp t="s">
        <v/>
        <stp/>
        <stp>ContractData</stp>
        <stp>S.LIN</stp>
        <stp>Open</stp>
        <stp/>
        <stp>T</stp>
        <tr r="F55" s="1"/>
      </tp>
      <tp t="s">
        <v/>
        <stp/>
        <stp>ContractData</stp>
        <stp>S.KHC</stp>
        <stp>High</stp>
        <stp/>
        <stp>T</stp>
        <tr r="G53" s="1"/>
      </tp>
      <tp t="s">
        <v/>
        <stp/>
        <stp>ContractData</stp>
        <stp>S.KDP</stp>
        <stp>High</stp>
        <stp/>
        <stp>T</stp>
        <tr r="G52" s="1"/>
      </tp>
      <tp>
        <v>61125.241469000001</v>
        <stp/>
        <stp>ContractData</stp>
        <stp>S.ALAB</stp>
        <stp>T_CVol</stp>
        <stp/>
        <stp>T</stp>
        <tr r="M9" s="1"/>
      </tp>
      <tp>
        <v>418.25064700000001</v>
        <stp/>
        <stp>ContractData</stp>
        <stp>S.ABNB</stp>
        <stp>T_CVol</stp>
        <stp/>
        <stp>T</stp>
        <tr r="M3" s="1"/>
      </tp>
      <tp>
        <v>365266.79141200002</v>
        <stp/>
        <stp>ContractData</stp>
        <stp>S.RKLB</stp>
        <stp>T_CVol</stp>
        <stp/>
        <stp>T</stp>
        <tr r="M84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volatileDependencies" Target="volatileDependenci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DACFF-25A4-48F1-8D48-5093128140C9}">
  <dimension ref="B1:X50"/>
  <sheetViews>
    <sheetView showGridLines="0" showRowColHeaders="0" tabSelected="1" workbookViewId="0">
      <selection activeCell="C42" sqref="C42"/>
    </sheetView>
  </sheetViews>
  <sheetFormatPr defaultRowHeight="16.5" x14ac:dyDescent="0.3"/>
  <cols>
    <col min="1" max="1" width="4.875" style="7" customWidth="1"/>
    <col min="2" max="2" width="9" style="7"/>
    <col min="3" max="5" width="11.625" style="7" customWidth="1"/>
    <col min="6" max="7" width="9" style="7"/>
    <col min="8" max="10" width="11.625" style="7" customWidth="1"/>
    <col min="11" max="12" width="9" style="7"/>
    <col min="13" max="15" width="11.625" style="7" customWidth="1"/>
    <col min="16" max="17" width="9" style="7"/>
    <col min="18" max="20" width="11.625" style="7" customWidth="1"/>
    <col min="21" max="21" width="9" style="7"/>
    <col min="22" max="22" width="0" style="7" hidden="1" customWidth="1"/>
    <col min="23" max="16384" width="9" style="7"/>
  </cols>
  <sheetData>
    <row r="1" spans="2:24" ht="18" customHeight="1" x14ac:dyDescent="0.3">
      <c r="C1" s="21"/>
      <c r="D1" s="21"/>
      <c r="E1" s="21"/>
      <c r="W1" s="29">
        <f>MOD(RTD("cqg.rtd", ,"SystemInfo", "Linetime"),1)</f>
        <v>0.28461805555707542</v>
      </c>
      <c r="X1" s="29"/>
    </row>
    <row r="2" spans="2:24" ht="18" customHeight="1" x14ac:dyDescent="0.3">
      <c r="B2" s="32" t="s">
        <v>114</v>
      </c>
      <c r="C2" s="32"/>
      <c r="D2" s="32"/>
      <c r="E2" s="32"/>
      <c r="F2" s="32"/>
      <c r="G2" s="32" t="s">
        <v>115</v>
      </c>
      <c r="H2" s="32"/>
      <c r="I2" s="32"/>
      <c r="J2" s="32"/>
      <c r="K2" s="32"/>
      <c r="L2" s="32" t="s">
        <v>116</v>
      </c>
      <c r="M2" s="32"/>
      <c r="N2" s="32"/>
      <c r="O2" s="32"/>
      <c r="P2" s="32"/>
      <c r="Q2" s="32" t="s">
        <v>117</v>
      </c>
      <c r="R2" s="32"/>
      <c r="S2" s="32"/>
      <c r="T2" s="32"/>
      <c r="U2" s="32"/>
      <c r="W2" s="29"/>
      <c r="X2" s="29"/>
    </row>
    <row r="3" spans="2:24" ht="18" customHeight="1" x14ac:dyDescent="0.3">
      <c r="B3" s="12" t="s">
        <v>0</v>
      </c>
      <c r="C3" s="31" t="s">
        <v>92</v>
      </c>
      <c r="D3" s="31"/>
      <c r="E3" s="31"/>
      <c r="F3" s="12" t="s">
        <v>96</v>
      </c>
      <c r="G3" s="12" t="s">
        <v>0</v>
      </c>
      <c r="H3" s="31" t="s">
        <v>92</v>
      </c>
      <c r="I3" s="31"/>
      <c r="J3" s="31"/>
      <c r="K3" s="12" t="s">
        <v>97</v>
      </c>
      <c r="L3" s="12" t="s">
        <v>0</v>
      </c>
      <c r="M3" s="31" t="s">
        <v>92</v>
      </c>
      <c r="N3" s="31"/>
      <c r="O3" s="31"/>
      <c r="P3" s="12" t="s">
        <v>100</v>
      </c>
      <c r="Q3" s="12" t="s">
        <v>0</v>
      </c>
      <c r="R3" s="31" t="s">
        <v>92</v>
      </c>
      <c r="S3" s="31"/>
      <c r="T3" s="31"/>
      <c r="U3" s="12" t="s">
        <v>99</v>
      </c>
      <c r="W3" s="5"/>
    </row>
    <row r="4" spans="2:24" ht="18" customHeight="1" x14ac:dyDescent="0.3">
      <c r="B4" s="13" t="str" cm="1">
        <f t="array" ref="B4:B13">_xlfn.CHOOSECOLS(_xlfn.TAKE(_xlfn.SORTBY(Data!A2:I104,Data!I2:I104,-1),10),1)</f>
        <v>S.AAPL</v>
      </c>
      <c r="C4" s="30" t="str">
        <f>PROPER(RTD("cqg.rtd", ,"ContractData",B4, "LongDescription",, "T"))</f>
        <v>Apple Inc.</v>
      </c>
      <c r="D4" s="30"/>
      <c r="E4" s="30"/>
      <c r="F4" s="19" t="str" cm="1">
        <f t="array" ref="F4:F13">_xlfn.CHOOSECOLS(_xlfn.TAKE(_xlfn.SORTBY(Data!A2:I104,Data!I2:I104,-1),10),9)</f>
        <v/>
      </c>
      <c r="G4" s="20" t="str" cm="1">
        <f t="array" ref="G4:G13">_xlfn.CHOOSECOLS(_xlfn.TAKE(_xlfn.SORTBY(Data!A2:J104,Data!J2:J104,-1),10),1)</f>
        <v>S.AAPL</v>
      </c>
      <c r="H4" s="30" t="str">
        <f>PROPER(RTD("cqg.rtd", ,"ContractData",G4, "LongDescription",, "T"))</f>
        <v>Apple Inc.</v>
      </c>
      <c r="I4" s="30"/>
      <c r="J4" s="30"/>
      <c r="K4" s="19" t="str" cm="1">
        <f t="array" ref="K4:K13">_xlfn.CHOOSECOLS(_xlfn.TAKE(_xlfn.SORTBY(Data!A2:J104,Data!J2:J104,-1),10),10)</f>
        <v/>
      </c>
      <c r="L4" s="22" t="str" cm="1">
        <f t="array" ref="L4:L13">_xlfn.CHOOSECOLS(_xlfn.TAKE(_xlfn.SORTBY(Data!A2:K104,Data!K2:K104,-1),10),1)</f>
        <v>S.PYPL</v>
      </c>
      <c r="M4" s="30" t="str">
        <f>PROPER(RTD("cqg.rtd", ,"ContractData",L4, "LongDescription",, "T"))</f>
        <v>Paypal Holdings</v>
      </c>
      <c r="N4" s="30"/>
      <c r="O4" s="30"/>
      <c r="P4" s="19" cm="1">
        <f t="array" ref="P4:P13">_xlfn.CHOOSECOLS(_xlfn.TAKE(_xlfn.SORTBY(Data!A2:K104,Data!K2:K104,-1),10),11)</f>
        <v>0.32491894395553494</v>
      </c>
      <c r="Q4" s="22" t="str" cm="1">
        <f t="array" ref="Q4:Q13">_xlfn.CHOOSECOLS(_xlfn.TAKE(_xlfn.SORTBY(Data!A2:L104,Data!L2:L104,-1),10),1)</f>
        <v>S.SNDK</v>
      </c>
      <c r="R4" s="30" t="str">
        <f>PROPER(RTD("cqg.rtd", ,"ContractData",Q4, "LongDescription",, "T"))</f>
        <v>Sandisk Cp Cmn</v>
      </c>
      <c r="S4" s="30"/>
      <c r="T4" s="30"/>
      <c r="U4" s="14" cm="1">
        <f t="array" ref="U4:U13">_xlfn.CHOOSECOLS(_xlfn.TAKE(_xlfn.SORTBY(Data!A2:L104,Data!L2:L104,-1),10),12)</f>
        <v>4.1176594489847504</v>
      </c>
    </row>
    <row r="5" spans="2:24" ht="18" customHeight="1" x14ac:dyDescent="0.3">
      <c r="B5" s="13" t="str">
        <v>S.ABNB</v>
      </c>
      <c r="C5" s="30" t="str">
        <f>PROPER(RTD("cqg.rtd", ,"ContractData",B5, "LongDescription",, "T"))</f>
        <v>Airbnb, Inc. Class A</v>
      </c>
      <c r="D5" s="30"/>
      <c r="E5" s="30"/>
      <c r="F5" s="19" t="str">
        <v/>
      </c>
      <c r="G5" s="20" t="str">
        <v>S.ABNB</v>
      </c>
      <c r="H5" s="30" t="str">
        <f>PROPER(RTD("cqg.rtd", ,"ContractData",G5, "LongDescription",, "T"))</f>
        <v>Airbnb, Inc. Class A</v>
      </c>
      <c r="I5" s="30"/>
      <c r="J5" s="30"/>
      <c r="K5" s="19" t="str">
        <v/>
      </c>
      <c r="L5" s="22" t="str">
        <v>S.WDAY</v>
      </c>
      <c r="M5" s="30" t="str">
        <f>PROPER(RTD("cqg.rtd", ,"ContractData",L5, "LongDescription",, "T"))</f>
        <v>Workday Inc Cl A</v>
      </c>
      <c r="N5" s="30"/>
      <c r="O5" s="30"/>
      <c r="P5" s="19">
        <v>0.30975330828296033</v>
      </c>
      <c r="Q5" s="22" t="str">
        <v>S.WDC</v>
      </c>
      <c r="R5" s="30" t="str">
        <f>PROPER(RTD("cqg.rtd", ,"ContractData",Q5, "LongDescription",, "T"))</f>
        <v>Western Digital Cp</v>
      </c>
      <c r="S5" s="30"/>
      <c r="T5" s="30"/>
      <c r="U5" s="14">
        <v>2.162709699889708</v>
      </c>
    </row>
    <row r="6" spans="2:24" ht="18" customHeight="1" x14ac:dyDescent="0.3">
      <c r="B6" s="13" t="str">
        <v>S.ADBE</v>
      </c>
      <c r="C6" s="30" t="str">
        <f>PROPER(RTD("cqg.rtd", ,"ContractData",B6, "LongDescription",, "T"))</f>
        <v>Adobe Inc.</v>
      </c>
      <c r="D6" s="30"/>
      <c r="E6" s="30"/>
      <c r="F6" s="19" t="str">
        <v/>
      </c>
      <c r="G6" s="20" t="str">
        <v>S.ADBE</v>
      </c>
      <c r="H6" s="30" t="str">
        <f>PROPER(RTD("cqg.rtd", ,"ContractData",G6, "LongDescription",, "T"))</f>
        <v>Adobe Inc.</v>
      </c>
      <c r="I6" s="30"/>
      <c r="J6" s="30"/>
      <c r="K6" s="19" t="str">
        <v/>
      </c>
      <c r="L6" s="22" t="str">
        <v>S.MSFT</v>
      </c>
      <c r="M6" s="30" t="str">
        <f>PROPER(RTD("cqg.rtd", ,"ContractData",L6, "LongDescription",, "T"))</f>
        <v>Microsoft Corp</v>
      </c>
      <c r="N6" s="30"/>
      <c r="O6" s="30"/>
      <c r="P6" s="19">
        <v>0.2458313227172807</v>
      </c>
      <c r="Q6" s="22" t="str">
        <v>S.STX</v>
      </c>
      <c r="R6" s="30" t="str">
        <f>PROPER(RTD("cqg.rtd", ,"ContractData",Q6, "LongDescription",, "T"))</f>
        <v>Seagate Tch Hldgs Or</v>
      </c>
      <c r="S6" s="30"/>
      <c r="T6" s="30"/>
      <c r="U6" s="14">
        <v>2.1087911688877594</v>
      </c>
    </row>
    <row r="7" spans="2:24" ht="18" customHeight="1" x14ac:dyDescent="0.3">
      <c r="B7" s="13" t="str">
        <v>S.ADI</v>
      </c>
      <c r="C7" s="30" t="str">
        <f>PROPER(RTD("cqg.rtd", ,"ContractData",B7, "LongDescription",, "T"))</f>
        <v>Analog Devices Inc</v>
      </c>
      <c r="D7" s="30"/>
      <c r="E7" s="30"/>
      <c r="F7" s="19" t="str">
        <v/>
      </c>
      <c r="G7" s="20" t="str">
        <v>S.ADI</v>
      </c>
      <c r="H7" s="30" t="str">
        <f>PROPER(RTD("cqg.rtd", ,"ContractData",G7, "LongDescription",, "T"))</f>
        <v>Analog Devices Inc</v>
      </c>
      <c r="I7" s="30"/>
      <c r="J7" s="30"/>
      <c r="K7" s="19" t="str">
        <v/>
      </c>
      <c r="L7" s="22" t="str">
        <v>S.DXCM</v>
      </c>
      <c r="M7" s="30" t="str">
        <f>PROPER(RTD("cqg.rtd", ,"ContractData",L7, "LongDescription",, "T"))</f>
        <v>Dexcom</v>
      </c>
      <c r="N7" s="30"/>
      <c r="O7" s="30"/>
      <c r="P7" s="19">
        <v>0.23904974016332606</v>
      </c>
      <c r="Q7" s="22" t="str">
        <v>S.HONA</v>
      </c>
      <c r="R7" s="30" t="str">
        <f>PROPER(RTD("cqg.rtd", ,"ContractData",Q7, "LongDescription",, "T"))</f>
        <v>Honeywell Aerospace Inc</v>
      </c>
      <c r="S7" s="30"/>
      <c r="T7" s="30"/>
      <c r="U7" s="14">
        <v>2.0674000000000001</v>
      </c>
    </row>
    <row r="8" spans="2:24" ht="18" customHeight="1" x14ac:dyDescent="0.3">
      <c r="B8" s="13" t="str">
        <v>S.ADP</v>
      </c>
      <c r="C8" s="30" t="str">
        <f>PROPER(RTD("cqg.rtd", ,"ContractData",B8, "LongDescription",, "T"))</f>
        <v>Automatic Data Procs</v>
      </c>
      <c r="D8" s="30"/>
      <c r="E8" s="30"/>
      <c r="F8" s="19" t="str">
        <v/>
      </c>
      <c r="G8" s="20" t="str">
        <v>S.ADP</v>
      </c>
      <c r="H8" s="30" t="str">
        <f>PROPER(RTD("cqg.rtd", ,"ContractData",G8, "LongDescription",, "T"))</f>
        <v>Automatic Data Procs</v>
      </c>
      <c r="I8" s="30"/>
      <c r="J8" s="30"/>
      <c r="K8" s="19" t="str">
        <v/>
      </c>
      <c r="L8" s="22" t="str">
        <v>S.REGN</v>
      </c>
      <c r="M8" s="30" t="str">
        <f>PROPER(RTD("cqg.rtd", ,"ContractData",L8, "LongDescription",, "T"))</f>
        <v>Regeneron Pharmaceut</v>
      </c>
      <c r="N8" s="30"/>
      <c r="O8" s="30"/>
      <c r="P8" s="19">
        <v>0.223065080026943</v>
      </c>
      <c r="Q8" s="22" t="str">
        <v>S.MU</v>
      </c>
      <c r="R8" s="30" t="str">
        <f>PROPER(RTD("cqg.rtd", ,"ContractData",Q8, "LongDescription",, "T"))</f>
        <v>Micron Technology</v>
      </c>
      <c r="S8" s="30"/>
      <c r="T8" s="30"/>
      <c r="U8" s="14">
        <v>1.883676115062541</v>
      </c>
    </row>
    <row r="9" spans="2:24" ht="18" customHeight="1" x14ac:dyDescent="0.3">
      <c r="B9" s="13" t="str">
        <v>S.ADSK</v>
      </c>
      <c r="C9" s="30" t="str">
        <f>PROPER(RTD("cqg.rtd", ,"ContractData",B9, "LongDescription",, "T"))</f>
        <v>Autodesk Inc</v>
      </c>
      <c r="D9" s="30"/>
      <c r="E9" s="30"/>
      <c r="F9" s="19" t="str">
        <v/>
      </c>
      <c r="G9" s="20" t="str">
        <v>S.ADSK</v>
      </c>
      <c r="H9" s="30" t="str">
        <f>PROPER(RTD("cqg.rtd", ,"ContractData",G9, "LongDescription",, "T"))</f>
        <v>Autodesk Inc</v>
      </c>
      <c r="I9" s="30"/>
      <c r="J9" s="30"/>
      <c r="K9" s="19" t="str">
        <v/>
      </c>
      <c r="L9" s="22" t="str">
        <v>S.ADBE</v>
      </c>
      <c r="M9" s="30" t="str">
        <f>PROPER(RTD("cqg.rtd", ,"ContractData",L9, "LongDescription",, "T"))</f>
        <v>Adobe Inc.</v>
      </c>
      <c r="N9" s="30"/>
      <c r="O9" s="30"/>
      <c r="P9" s="19">
        <v>0.22139303482587055</v>
      </c>
      <c r="Q9" s="22" t="str">
        <v>S.INTC</v>
      </c>
      <c r="R9" s="30" t="str">
        <f>PROPER(RTD("cqg.rtd", ,"ContractData",Q9, "LongDescription",, "T"))</f>
        <v>Intel Corp</v>
      </c>
      <c r="S9" s="30"/>
      <c r="T9" s="30"/>
      <c r="U9" s="14">
        <v>1.4444444444444446</v>
      </c>
    </row>
    <row r="10" spans="2:24" ht="18" customHeight="1" x14ac:dyDescent="0.3">
      <c r="B10" s="13" t="str">
        <v>S.AEP</v>
      </c>
      <c r="C10" s="30" t="str">
        <f>PROPER(RTD("cqg.rtd", ,"ContractData",B10, "LongDescription",, "T"))</f>
        <v>Amer Elc Pwr Co Cmn</v>
      </c>
      <c r="D10" s="30"/>
      <c r="E10" s="30"/>
      <c r="F10" s="19" t="str">
        <v/>
      </c>
      <c r="G10" s="20" t="str">
        <v>S.AEP</v>
      </c>
      <c r="H10" s="30" t="str">
        <f>PROPER(RTD("cqg.rtd", ,"ContractData",G10, "LongDescription",, "T"))</f>
        <v>Amer Elc Pwr Co Cmn</v>
      </c>
      <c r="I10" s="30"/>
      <c r="J10" s="30"/>
      <c r="K10" s="19" t="str">
        <v/>
      </c>
      <c r="L10" s="22" t="str">
        <v>S.INTU</v>
      </c>
      <c r="M10" s="30" t="str">
        <f>PROPER(RTD("cqg.rtd", ,"ContractData",L10, "LongDescription",, "T"))</f>
        <v>Intuit Inc</v>
      </c>
      <c r="N10" s="30"/>
      <c r="O10" s="30"/>
      <c r="P10" s="19">
        <v>0.21099616858237547</v>
      </c>
      <c r="Q10" s="22" t="str">
        <v>S.NBIS</v>
      </c>
      <c r="R10" s="30" t="str">
        <f>PROPER(RTD("cqg.rtd", ,"ContractData",Q10, "LongDescription",, "T"))</f>
        <v>Nebius Grp Nv Ord A</v>
      </c>
      <c r="S10" s="30"/>
      <c r="T10" s="30"/>
      <c r="U10" s="14">
        <v>1.2749103942652327</v>
      </c>
    </row>
    <row r="11" spans="2:24" ht="18" customHeight="1" x14ac:dyDescent="0.3">
      <c r="B11" s="13" t="str">
        <v>S.ALAB</v>
      </c>
      <c r="C11" s="30" t="str">
        <f>PROPER(RTD("cqg.rtd", ,"ContractData",B11, "LongDescription",, "T"))</f>
        <v>Astera Labs, Inc.</v>
      </c>
      <c r="D11" s="30"/>
      <c r="E11" s="30"/>
      <c r="F11" s="19" t="str">
        <v/>
      </c>
      <c r="G11" s="20" t="str">
        <v>S.ALAB</v>
      </c>
      <c r="H11" s="30" t="str">
        <f>PROPER(RTD("cqg.rtd", ,"ContractData",G11, "LongDescription",, "T"))</f>
        <v>Astera Labs, Inc.</v>
      </c>
      <c r="I11" s="30"/>
      <c r="J11" s="30"/>
      <c r="K11" s="19" t="str">
        <v/>
      </c>
      <c r="L11" s="22" t="str">
        <v>S.ADSK</v>
      </c>
      <c r="M11" s="30" t="str">
        <f>PROPER(RTD("cqg.rtd", ,"ContractData",L11, "LongDescription",, "T"))</f>
        <v>Autodesk Inc</v>
      </c>
      <c r="N11" s="30"/>
      <c r="O11" s="30"/>
      <c r="P11" s="19">
        <v>0.20460857936426291</v>
      </c>
      <c r="Q11" s="22" t="str">
        <v>S.AMD</v>
      </c>
      <c r="R11" s="30" t="str">
        <f>PROPER(RTD("cqg.rtd", ,"ContractData",Q11, "LongDescription",, "T"))</f>
        <v>Adv Micro Devices</v>
      </c>
      <c r="S11" s="30"/>
      <c r="T11" s="30"/>
      <c r="U11" s="14">
        <v>1.2233376914456482</v>
      </c>
    </row>
    <row r="12" spans="2:24" ht="18" customHeight="1" x14ac:dyDescent="0.3">
      <c r="B12" s="13" t="str">
        <v>S.ALNY</v>
      </c>
      <c r="C12" s="30" t="str">
        <f>PROPER(RTD("cqg.rtd", ,"ContractData",B12, "LongDescription",, "T"))</f>
        <v>Alnylam Pharmaceut</v>
      </c>
      <c r="D12" s="30"/>
      <c r="E12" s="30"/>
      <c r="F12" s="19" t="str">
        <v/>
      </c>
      <c r="G12" s="20" t="str">
        <v>S.ALNY</v>
      </c>
      <c r="H12" s="30" t="str">
        <f>PROPER(RTD("cqg.rtd", ,"ContractData",G12, "LongDescription",, "T"))</f>
        <v>Alnylam Pharmaceut</v>
      </c>
      <c r="I12" s="30"/>
      <c r="J12" s="30"/>
      <c r="K12" s="19" t="str">
        <v/>
      </c>
      <c r="L12" s="22" t="str">
        <v>S.CTAS</v>
      </c>
      <c r="M12" s="30" t="str">
        <f>PROPER(RTD("cqg.rtd", ,"ContractData",L12, "LongDescription",, "T"))</f>
        <v>Cintas Corp</v>
      </c>
      <c r="N12" s="30"/>
      <c r="O12" s="30"/>
      <c r="P12" s="19">
        <v>0.20313969896519271</v>
      </c>
      <c r="Q12" s="22" t="str">
        <v>S.MRVL</v>
      </c>
      <c r="R12" s="30" t="str">
        <f>PROPER(RTD("cqg.rtd", ,"ContractData",Q12, "LongDescription",, "T"))</f>
        <v>Marvell Tech Inc Cmn</v>
      </c>
      <c r="S12" s="30"/>
      <c r="T12" s="30"/>
      <c r="U12" s="14">
        <v>1.2071075547187573</v>
      </c>
    </row>
    <row r="13" spans="2:24" ht="18" customHeight="1" x14ac:dyDescent="0.3">
      <c r="B13" s="13" t="str">
        <v>S.AMAT</v>
      </c>
      <c r="C13" s="30" t="str">
        <f>PROPER(RTD("cqg.rtd", ,"ContractData",B13, "LongDescription",, "T"))</f>
        <v>Applied Materials</v>
      </c>
      <c r="D13" s="30"/>
      <c r="E13" s="30"/>
      <c r="F13" s="19" t="str">
        <v/>
      </c>
      <c r="G13" s="20" t="str">
        <v>S.AMAT</v>
      </c>
      <c r="H13" s="30" t="str">
        <f>PROPER(RTD("cqg.rtd", ,"ContractData",G13, "LongDescription",, "T"))</f>
        <v>Applied Materials</v>
      </c>
      <c r="I13" s="30"/>
      <c r="J13" s="30"/>
      <c r="K13" s="19" t="str">
        <v/>
      </c>
      <c r="L13" s="22" t="str">
        <v>S.TRI</v>
      </c>
      <c r="M13" s="30" t="str">
        <f>PROPER(RTD("cqg.rtd", ,"ContractData",L13, "LongDescription",, "T"))</f>
        <v>Thomson Reuters Cmn</v>
      </c>
      <c r="N13" s="30"/>
      <c r="O13" s="30"/>
      <c r="P13" s="19">
        <v>0.20154279417166637</v>
      </c>
      <c r="Q13" s="22" t="str">
        <v>S.ARM</v>
      </c>
      <c r="R13" s="30" t="str">
        <f>PROPER(RTD("cqg.rtd", ,"ContractData",Q13, "LongDescription",, "T"))</f>
        <v>Arm Holdings Plc Ads</v>
      </c>
      <c r="S13" s="30"/>
      <c r="T13" s="30"/>
      <c r="U13" s="14">
        <v>1.1927545512761868</v>
      </c>
    </row>
    <row r="14" spans="2:24" ht="18" customHeight="1" x14ac:dyDescent="0.3"/>
    <row r="15" spans="2:24" ht="18" customHeight="1" x14ac:dyDescent="0.3">
      <c r="B15" s="32" t="s">
        <v>121</v>
      </c>
      <c r="C15" s="32"/>
      <c r="D15" s="32"/>
      <c r="E15" s="32"/>
      <c r="F15" s="32"/>
      <c r="G15" s="32" t="s">
        <v>118</v>
      </c>
      <c r="H15" s="32"/>
      <c r="I15" s="32"/>
      <c r="J15" s="32"/>
      <c r="K15" s="32"/>
      <c r="L15" s="32" t="s">
        <v>113</v>
      </c>
      <c r="M15" s="32"/>
      <c r="N15" s="32"/>
      <c r="O15" s="32"/>
      <c r="P15" s="32"/>
      <c r="Q15" s="32" t="s">
        <v>119</v>
      </c>
      <c r="R15" s="32"/>
      <c r="S15" s="32"/>
      <c r="T15" s="32"/>
      <c r="U15" s="32"/>
    </row>
    <row r="16" spans="2:24" ht="18" customHeight="1" x14ac:dyDescent="0.3">
      <c r="B16" s="12" t="s">
        <v>0</v>
      </c>
      <c r="C16" s="31" t="s">
        <v>92</v>
      </c>
      <c r="D16" s="31"/>
      <c r="E16" s="31"/>
      <c r="F16" s="12" t="s">
        <v>96</v>
      </c>
      <c r="G16" s="12" t="s">
        <v>0</v>
      </c>
      <c r="H16" s="31" t="s">
        <v>92</v>
      </c>
      <c r="I16" s="31"/>
      <c r="J16" s="31"/>
      <c r="K16" s="12" t="s">
        <v>97</v>
      </c>
      <c r="L16" s="12" t="s">
        <v>0</v>
      </c>
      <c r="M16" s="31" t="s">
        <v>92</v>
      </c>
      <c r="N16" s="31"/>
      <c r="O16" s="31"/>
      <c r="P16" s="12" t="s">
        <v>100</v>
      </c>
      <c r="Q16" s="12" t="s">
        <v>0</v>
      </c>
      <c r="R16" s="31" t="s">
        <v>92</v>
      </c>
      <c r="S16" s="31"/>
      <c r="T16" s="31"/>
      <c r="U16" s="12" t="s">
        <v>99</v>
      </c>
    </row>
    <row r="17" spans="2:24" ht="18" customHeight="1" x14ac:dyDescent="0.3">
      <c r="B17" s="13" t="str" cm="1">
        <f t="array" ref="B17:B26">_xlfn.CHOOSECOLS(_xlfn.TAKE(_xlfn.SORTBY(Data!A2:I104,Data!I2:I104,1),10),1)</f>
        <v>S.AAPL</v>
      </c>
      <c r="C17" s="30" t="str">
        <f>PROPER(RTD("cqg.rtd", ,"ContractData",B17, "LongDescription",, "T"))</f>
        <v>Apple Inc.</v>
      </c>
      <c r="D17" s="30"/>
      <c r="E17" s="30"/>
      <c r="F17" s="19" t="str" cm="1">
        <f t="array" ref="F17:F26">_xlfn.CHOOSECOLS(_xlfn.TAKE(_xlfn.SORTBY(Data!A2:I104,Data!I2:I104,1),10),9)</f>
        <v/>
      </c>
      <c r="G17" s="20" t="str" cm="1">
        <f t="array" ref="G17:G26">_xlfn.CHOOSECOLS(_xlfn.TAKE(_xlfn.SORTBY(Data!A2:J104,Data!J2:J104,1),10),1)</f>
        <v>S.AAPL</v>
      </c>
      <c r="H17" s="30" t="str">
        <f>PROPER(RTD("cqg.rtd", ,"ContractData",G17, "LongDescription",, "T"))</f>
        <v>Apple Inc.</v>
      </c>
      <c r="I17" s="30"/>
      <c r="J17" s="30"/>
      <c r="K17" s="19" t="str" cm="1">
        <f t="array" ref="K17:K26">_xlfn.CHOOSECOLS(_xlfn.TAKE(_xlfn.SORTBY(Data!A2:J104,Data!J2:J104,1),10),10)</f>
        <v/>
      </c>
      <c r="L17" s="22" t="str" cm="1">
        <f t="array" ref="L17:L26">_xlfn.CHOOSECOLS(_xlfn.TAKE(_xlfn.SORTBY(Data!A2:K104,Data!K2:K104,1),10),1)</f>
        <v>S.SNDK</v>
      </c>
      <c r="M17" s="30" t="str">
        <f>PROPER(RTD("cqg.rtd", ,"ContractData",L17, "LongDescription",, "T"))</f>
        <v>Sandisk Cp Cmn</v>
      </c>
      <c r="N17" s="30"/>
      <c r="O17" s="30"/>
      <c r="P17" s="19" cm="1">
        <f t="array" ref="P17:P26">_xlfn.CHOOSECOLS(_xlfn.TAKE(_xlfn.SORTBY(Data!A2:K104,Data!K2:K104,1),10),11)</f>
        <v>-0.46571052851481931</v>
      </c>
      <c r="Q17" s="22" t="str" cm="1">
        <f t="array" ref="Q17:Q26">_xlfn.CHOOSECOLS(_xlfn.TAKE(_xlfn.SORTBY(Data!A2:L104,Data!L2:L104,1),10),1)</f>
        <v>S.INTU</v>
      </c>
      <c r="R17" s="30" t="str">
        <f>PROPER(RTD("cqg.rtd", ,"ContractData",Q17, "LongDescription",, "T"))</f>
        <v>Intuit Inc</v>
      </c>
      <c r="S17" s="30"/>
      <c r="T17" s="30"/>
      <c r="U17" s="14" cm="1">
        <f t="array" ref="U17:U26">_xlfn.CHOOSECOLS(_xlfn.TAKE(_xlfn.SORTBY(Data!A2:L104,Data!L2:L104,1),10),12)</f>
        <v>-0.52285559010899429</v>
      </c>
    </row>
    <row r="18" spans="2:24" ht="18" customHeight="1" x14ac:dyDescent="0.3">
      <c r="B18" s="13" t="str">
        <v>S.ABNB</v>
      </c>
      <c r="C18" s="30" t="str">
        <f>PROPER(RTD("cqg.rtd", ,"ContractData",B18, "LongDescription",, "T"))</f>
        <v>Airbnb, Inc. Class A</v>
      </c>
      <c r="D18" s="30"/>
      <c r="E18" s="30"/>
      <c r="F18" s="19" t="str">
        <v/>
      </c>
      <c r="G18" s="20" t="str">
        <v>S.ABNB</v>
      </c>
      <c r="H18" s="30" t="str">
        <f>PROPER(RTD("cqg.rtd", ,"ContractData",G18, "LongDescription",, "T"))</f>
        <v>Airbnb, Inc. Class A</v>
      </c>
      <c r="I18" s="30"/>
      <c r="J18" s="30"/>
      <c r="K18" s="19" t="str">
        <v/>
      </c>
      <c r="L18" s="22" t="str">
        <v>S.KLAC</v>
      </c>
      <c r="M18" s="30" t="str">
        <f>PROPER(RTD("cqg.rtd", ,"ContractData",L18, "LongDescription",, "T"))</f>
        <v>Kla Cp Cmn Stk</v>
      </c>
      <c r="N18" s="30"/>
      <c r="O18" s="30"/>
      <c r="P18" s="19">
        <v>-0.39405389281097741</v>
      </c>
      <c r="Q18" s="22" t="str">
        <v>S.ALNY</v>
      </c>
      <c r="R18" s="30" t="str">
        <f>PROPER(RTD("cqg.rtd", ,"ContractData",Q18, "LongDescription",, "T"))</f>
        <v>Alnylam Pharmaceut</v>
      </c>
      <c r="S18" s="30"/>
      <c r="T18" s="30"/>
      <c r="U18" s="14">
        <v>-0.48316358606815046</v>
      </c>
    </row>
    <row r="19" spans="2:24" ht="18" customHeight="1" x14ac:dyDescent="0.3">
      <c r="B19" s="13" t="str">
        <v>S.ADBE</v>
      </c>
      <c r="C19" s="30" t="str">
        <f>PROPER(RTD("cqg.rtd", ,"ContractData",B19, "LongDescription",, "T"))</f>
        <v>Adobe Inc.</v>
      </c>
      <c r="D19" s="30"/>
      <c r="E19" s="30"/>
      <c r="F19" s="19" t="str">
        <v/>
      </c>
      <c r="G19" s="20" t="str">
        <v>S.ADBE</v>
      </c>
      <c r="H19" s="30" t="str">
        <f>PROPER(RTD("cqg.rtd", ,"ContractData",G19, "LongDescription",, "T"))</f>
        <v>Adobe Inc.</v>
      </c>
      <c r="I19" s="30"/>
      <c r="J19" s="30"/>
      <c r="K19" s="19" t="str">
        <v/>
      </c>
      <c r="L19" s="22" t="str">
        <v>S.MRVL</v>
      </c>
      <c r="M19" s="30" t="str">
        <f>PROPER(RTD("cqg.rtd", ,"ContractData",L19, "LongDescription",, "T"))</f>
        <v>Marvell Tech Inc Cmn</v>
      </c>
      <c r="N19" s="30"/>
      <c r="O19" s="30"/>
      <c r="P19" s="19">
        <v>-0.370371613682903</v>
      </c>
      <c r="Q19" s="22" t="str">
        <v>S.APP</v>
      </c>
      <c r="R19" s="30" t="str">
        <f>PROPER(RTD("cqg.rtd", ,"ContractData",Q19, "LongDescription",, "T"))</f>
        <v>Applovin Corp Cla Cm</v>
      </c>
      <c r="S19" s="30"/>
      <c r="T19" s="30"/>
      <c r="U19" s="14">
        <v>-0.41245436466712176</v>
      </c>
    </row>
    <row r="20" spans="2:24" ht="18" customHeight="1" x14ac:dyDescent="0.3">
      <c r="B20" s="13" t="str">
        <v>S.ADI</v>
      </c>
      <c r="C20" s="30" t="str">
        <f>PROPER(RTD("cqg.rtd", ,"ContractData",B20, "LongDescription",, "T"))</f>
        <v>Analog Devices Inc</v>
      </c>
      <c r="D20" s="30"/>
      <c r="E20" s="30"/>
      <c r="F20" s="19" t="str">
        <v/>
      </c>
      <c r="G20" s="20" t="str">
        <v>S.ADI</v>
      </c>
      <c r="H20" s="30" t="str">
        <f>PROPER(RTD("cqg.rtd", ,"ContractData",G20, "LongDescription",, "T"))</f>
        <v>Analog Devices Inc</v>
      </c>
      <c r="I20" s="30"/>
      <c r="J20" s="30"/>
      <c r="K20" s="19" t="str">
        <v/>
      </c>
      <c r="L20" s="22" t="str">
        <v>S.SPCX</v>
      </c>
      <c r="M20" s="30" t="str">
        <f>PROPER(RTD("cqg.rtd", ,"ContractData",L20, "LongDescription",, "T"))</f>
        <v>Space Exploration Technologies Corp. Class A</v>
      </c>
      <c r="N20" s="30"/>
      <c r="O20" s="30"/>
      <c r="P20" s="19">
        <v>-0.36573803113660314</v>
      </c>
      <c r="Q20" s="22" t="str">
        <v>S.MSTR</v>
      </c>
      <c r="R20" s="30" t="str">
        <f>PROPER(RTD("cqg.rtd", ,"ContractData",Q20, "LongDescription",, "T"))</f>
        <v>Strategy Inc Cl A Cs</v>
      </c>
      <c r="S20" s="30"/>
      <c r="T20" s="30"/>
      <c r="U20" s="14">
        <v>-0.38611385324119779</v>
      </c>
    </row>
    <row r="21" spans="2:24" ht="18" customHeight="1" x14ac:dyDescent="0.3">
      <c r="B21" s="13" t="str">
        <v>S.ADP</v>
      </c>
      <c r="C21" s="30" t="str">
        <f>PROPER(RTD("cqg.rtd", ,"ContractData",B21, "LongDescription",, "T"))</f>
        <v>Automatic Data Procs</v>
      </c>
      <c r="D21" s="30"/>
      <c r="E21" s="30"/>
      <c r="F21" s="19" t="str">
        <v/>
      </c>
      <c r="G21" s="20" t="str">
        <v>S.ADP</v>
      </c>
      <c r="H21" s="30" t="str">
        <f>PROPER(RTD("cqg.rtd", ,"ContractData",G21, "LongDescription",, "T"))</f>
        <v>Automatic Data Procs</v>
      </c>
      <c r="I21" s="30"/>
      <c r="J21" s="30"/>
      <c r="K21" s="19" t="str">
        <v/>
      </c>
      <c r="L21" s="22" t="str">
        <v>S.RKLB</v>
      </c>
      <c r="M21" s="30" t="str">
        <f>PROPER(RTD("cqg.rtd", ,"ContractData",L21, "LongDescription",, "T"))</f>
        <v>Rocket Lab Corp Cmn</v>
      </c>
      <c r="N21" s="30"/>
      <c r="O21" s="30"/>
      <c r="P21" s="19">
        <v>-0.36104279390063942</v>
      </c>
      <c r="Q21" s="22" t="str">
        <v>S.ISRG</v>
      </c>
      <c r="R21" s="30" t="str">
        <f>PROPER(RTD("cqg.rtd", ,"ContractData",Q21, "LongDescription",, "T"))</f>
        <v>Intuitive Surg, Inc.</v>
      </c>
      <c r="S21" s="30"/>
      <c r="T21" s="30"/>
      <c r="U21" s="14">
        <v>-0.37613885161381461</v>
      </c>
    </row>
    <row r="22" spans="2:24" ht="18" customHeight="1" x14ac:dyDescent="0.3">
      <c r="B22" s="13" t="str">
        <v>S.ADSK</v>
      </c>
      <c r="C22" s="30" t="str">
        <f>PROPER(RTD("cqg.rtd", ,"ContractData",B22, "LongDescription",, "T"))</f>
        <v>Autodesk Inc</v>
      </c>
      <c r="D22" s="30"/>
      <c r="E22" s="30"/>
      <c r="F22" s="19" t="str">
        <v/>
      </c>
      <c r="G22" s="20" t="str">
        <v>S.ADSK</v>
      </c>
      <c r="H22" s="30" t="str">
        <f>PROPER(RTD("cqg.rtd", ,"ContractData",G22, "LongDescription",, "T"))</f>
        <v>Autodesk Inc</v>
      </c>
      <c r="I22" s="30"/>
      <c r="J22" s="30"/>
      <c r="K22" s="19" t="str">
        <v/>
      </c>
      <c r="L22" s="22" t="str">
        <v>S.ALAB</v>
      </c>
      <c r="M22" s="30" t="str">
        <f>PROPER(RTD("cqg.rtd", ,"ContractData",L22, "LongDescription",, "T"))</f>
        <v>Astera Labs, Inc.</v>
      </c>
      <c r="N22" s="30"/>
      <c r="O22" s="30"/>
      <c r="P22" s="19">
        <v>-0.35565815080120899</v>
      </c>
      <c r="Q22" s="22" t="str">
        <v>S.TSLA</v>
      </c>
      <c r="R22" s="30" t="str">
        <f>PROPER(RTD("cqg.rtd", ,"ContractData",Q22, "LongDescription",, "T"))</f>
        <v>Tesla, Inc.</v>
      </c>
      <c r="S22" s="30"/>
      <c r="T22" s="30"/>
      <c r="U22" s="14">
        <v>-0.30799163924219525</v>
      </c>
    </row>
    <row r="23" spans="2:24" ht="18" customHeight="1" x14ac:dyDescent="0.3">
      <c r="B23" s="13" t="str">
        <v>S.AEP</v>
      </c>
      <c r="C23" s="30" t="str">
        <f>PROPER(RTD("cqg.rtd", ,"ContractData",B23, "LongDescription",, "T"))</f>
        <v>Amer Elc Pwr Co Cmn</v>
      </c>
      <c r="D23" s="30"/>
      <c r="E23" s="30"/>
      <c r="F23" s="19" t="str">
        <v/>
      </c>
      <c r="G23" s="20" t="str">
        <v>S.AEP</v>
      </c>
      <c r="H23" s="30" t="str">
        <f>PROPER(RTD("cqg.rtd", ,"ContractData",G23, "LongDescription",, "T"))</f>
        <v>Amer Elc Pwr Co Cmn</v>
      </c>
      <c r="I23" s="30"/>
      <c r="J23" s="30"/>
      <c r="K23" s="19" t="str">
        <v/>
      </c>
      <c r="L23" s="22" t="str">
        <v>S.INTC</v>
      </c>
      <c r="M23" s="30" t="str">
        <f>PROPER(RTD("cqg.rtd", ,"ContractData",L23, "LongDescription",, "T"))</f>
        <v>Intel Corp</v>
      </c>
      <c r="N23" s="30"/>
      <c r="O23" s="30"/>
      <c r="P23" s="19">
        <v>-0.35400701854902239</v>
      </c>
      <c r="Q23" s="22" t="str">
        <v>S.PLTR</v>
      </c>
      <c r="R23" s="30" t="str">
        <f>PROPER(RTD("cqg.rtd", ,"ContractData",Q23, "LongDescription",, "T"))</f>
        <v>Palantir Tech Cl A</v>
      </c>
      <c r="S23" s="30"/>
      <c r="T23" s="30"/>
      <c r="U23" s="14">
        <v>-0.30767932489451477</v>
      </c>
    </row>
    <row r="24" spans="2:24" ht="18" customHeight="1" x14ac:dyDescent="0.3">
      <c r="B24" s="13" t="str">
        <v>S.ALAB</v>
      </c>
      <c r="C24" s="30" t="str">
        <f>PROPER(RTD("cqg.rtd", ,"ContractData",B24, "LongDescription",, "T"))</f>
        <v>Astera Labs, Inc.</v>
      </c>
      <c r="D24" s="30"/>
      <c r="E24" s="30"/>
      <c r="F24" s="19" t="str">
        <v/>
      </c>
      <c r="G24" s="20" t="str">
        <v>S.ALAB</v>
      </c>
      <c r="H24" s="30" t="str">
        <f>PROPER(RTD("cqg.rtd", ,"ContractData",G24, "LongDescription",, "T"))</f>
        <v>Astera Labs, Inc.</v>
      </c>
      <c r="I24" s="30"/>
      <c r="J24" s="30"/>
      <c r="K24" s="19" t="str">
        <v/>
      </c>
      <c r="L24" s="22" t="str">
        <v>S.ARM</v>
      </c>
      <c r="M24" s="30" t="str">
        <f>PROPER(RTD("cqg.rtd", ,"ContractData",L24, "LongDescription",, "T"))</f>
        <v>Arm Holdings Plc Ads</v>
      </c>
      <c r="N24" s="30"/>
      <c r="O24" s="30"/>
      <c r="P24" s="19">
        <v>-0.3239980821840539</v>
      </c>
      <c r="Q24" s="22" t="str">
        <v>S.ADBE</v>
      </c>
      <c r="R24" s="30" t="str">
        <f>PROPER(RTD("cqg.rtd", ,"ContractData",Q24, "LongDescription",, "T"))</f>
        <v>Adobe Inc.</v>
      </c>
      <c r="S24" s="30"/>
      <c r="T24" s="30"/>
      <c r="U24" s="14">
        <v>-0.28452241492614072</v>
      </c>
    </row>
    <row r="25" spans="2:24" ht="18" customHeight="1" x14ac:dyDescent="0.3">
      <c r="B25" s="13" t="str">
        <v>S.ALNY</v>
      </c>
      <c r="C25" s="30" t="str">
        <f>PROPER(RTD("cqg.rtd", ,"ContractData",B25, "LongDescription",, "T"))</f>
        <v>Alnylam Pharmaceut</v>
      </c>
      <c r="D25" s="30"/>
      <c r="E25" s="30"/>
      <c r="F25" s="19" t="str">
        <v/>
      </c>
      <c r="G25" s="20" t="str">
        <v>S.ALNY</v>
      </c>
      <c r="H25" s="30" t="str">
        <f>PROPER(RTD("cqg.rtd", ,"ContractData",G25, "LongDescription",, "T"))</f>
        <v>Alnylam Pharmaceut</v>
      </c>
      <c r="I25" s="30"/>
      <c r="J25" s="30"/>
      <c r="K25" s="19" t="str">
        <v/>
      </c>
      <c r="L25" s="22" t="str">
        <v>S.LRCX</v>
      </c>
      <c r="M25" s="30" t="str">
        <f>PROPER(RTD("cqg.rtd", ,"ContractData",L25, "LongDescription",, "T"))</f>
        <v>Lam Research Corp</v>
      </c>
      <c r="N25" s="30"/>
      <c r="O25" s="30"/>
      <c r="P25" s="19">
        <v>-0.32379479842152636</v>
      </c>
      <c r="Q25" s="22" t="str">
        <v>S.SHOP</v>
      </c>
      <c r="R25" s="30" t="str">
        <f>PROPER(RTD("cqg.rtd", ,"ContractData",Q25, "LongDescription",, "T"))</f>
        <v>Shopify Inc.</v>
      </c>
      <c r="S25" s="30"/>
      <c r="T25" s="30"/>
      <c r="U25" s="14">
        <v>-0.27222463813132874</v>
      </c>
    </row>
    <row r="26" spans="2:24" ht="18" customHeight="1" x14ac:dyDescent="0.3">
      <c r="B26" s="13" t="str">
        <v>S.AMAT</v>
      </c>
      <c r="C26" s="30" t="str">
        <f>PROPER(RTD("cqg.rtd", ,"ContractData",B26, "LongDescription",, "T"))</f>
        <v>Applied Materials</v>
      </c>
      <c r="D26" s="30"/>
      <c r="E26" s="30"/>
      <c r="F26" s="19" t="str">
        <v/>
      </c>
      <c r="G26" s="20" t="str">
        <v>S.AMAT</v>
      </c>
      <c r="H26" s="30" t="str">
        <f>PROPER(RTD("cqg.rtd", ,"ContractData",G26, "LongDescription",, "T"))</f>
        <v>Applied Materials</v>
      </c>
      <c r="I26" s="30"/>
      <c r="J26" s="30"/>
      <c r="K26" s="19" t="str">
        <v/>
      </c>
      <c r="L26" s="22" t="str">
        <v>S.ALNY</v>
      </c>
      <c r="M26" s="30" t="str">
        <f>PROPER(RTD("cqg.rtd", ,"ContractData",L26, "LongDescription",, "T"))</f>
        <v>Alnylam Pharmaceut</v>
      </c>
      <c r="N26" s="30"/>
      <c r="O26" s="30"/>
      <c r="P26" s="19">
        <v>-0.31727734777264727</v>
      </c>
      <c r="Q26" s="22" t="str">
        <v>S.CEG</v>
      </c>
      <c r="R26" s="30" t="str">
        <f>PROPER(RTD("cqg.rtd", ,"ContractData",Q26, "LongDescription",, "T"))</f>
        <v>Constellation En Cm</v>
      </c>
      <c r="S26" s="30"/>
      <c r="T26" s="30"/>
      <c r="U26" s="14">
        <v>-0.25623460809012932</v>
      </c>
    </row>
    <row r="27" spans="2:24" ht="18" customHeight="1" x14ac:dyDescent="0.3"/>
    <row r="28" spans="2:24" ht="18" customHeight="1" x14ac:dyDescent="0.3">
      <c r="B28" s="32" t="s">
        <v>104</v>
      </c>
      <c r="C28" s="32"/>
      <c r="D28" s="32"/>
      <c r="E28" s="32"/>
      <c r="F28" s="32"/>
      <c r="G28" s="32"/>
      <c r="H28" s="32" t="s">
        <v>108</v>
      </c>
      <c r="I28" s="32"/>
      <c r="J28" s="32"/>
      <c r="K28" s="32"/>
      <c r="L28" s="32"/>
      <c r="M28" s="32"/>
      <c r="N28" s="32" t="s">
        <v>120</v>
      </c>
      <c r="O28" s="32"/>
      <c r="P28" s="32"/>
      <c r="Q28" s="32"/>
      <c r="R28" s="32"/>
      <c r="S28" s="32"/>
      <c r="T28" s="32"/>
      <c r="U28" s="32"/>
    </row>
    <row r="29" spans="2:24" ht="18" customHeight="1" x14ac:dyDescent="0.3">
      <c r="B29" s="12" t="s">
        <v>0</v>
      </c>
      <c r="C29" s="31" t="s">
        <v>92</v>
      </c>
      <c r="D29" s="31"/>
      <c r="E29" s="31"/>
      <c r="F29" s="12" t="s">
        <v>101</v>
      </c>
      <c r="G29" s="12" t="s">
        <v>103</v>
      </c>
      <c r="H29" s="12" t="s">
        <v>0</v>
      </c>
      <c r="I29" s="31" t="s">
        <v>92</v>
      </c>
      <c r="J29" s="31"/>
      <c r="K29" s="31"/>
      <c r="L29" s="12" t="s">
        <v>106</v>
      </c>
      <c r="M29" s="12" t="s">
        <v>107</v>
      </c>
      <c r="N29" s="18" t="s">
        <v>0</v>
      </c>
      <c r="O29" s="33" t="s">
        <v>92</v>
      </c>
      <c r="P29" s="33"/>
      <c r="Q29" s="33"/>
      <c r="R29" s="18" t="s">
        <v>112</v>
      </c>
      <c r="S29" s="18" t="s">
        <v>122</v>
      </c>
      <c r="T29" s="18" t="s">
        <v>123</v>
      </c>
      <c r="U29" s="18" t="s">
        <v>111</v>
      </c>
    </row>
    <row r="30" spans="2:24" ht="18" customHeight="1" x14ac:dyDescent="0.3">
      <c r="B30" s="16" t="str" cm="1">
        <f t="array" ref="B30:B39">_xlfn.CHOOSECOLS(_xlfn.TAKE(_xlfn.SORTBY(_xlfn._xlws.FILTER(Data!A2:N104,Data!N2:N104&lt;&gt;""),_xlfn._xlws.FILTER(Data!N2:N104,Data!N2:N104&lt;&gt;""),-1),10),1)</f>
        <v>S.SNDK</v>
      </c>
      <c r="C30" s="30" t="str">
        <f>PROPER(RTD("cqg.rtd", ,"ContractData",B30, "LongDescription",, "T"))</f>
        <v>Sandisk Cp Cmn</v>
      </c>
      <c r="D30" s="30"/>
      <c r="E30" s="30"/>
      <c r="F30" s="17">
        <f>RTD("cqg.rtd", ,"ContractData",B30, "T_CVol",, "T")</f>
        <v>783496.364803</v>
      </c>
      <c r="G30" s="19">
        <f>VLOOKUP(B30,Data!$A$2:$N$104,14,FALSE)</f>
        <v>4.8454981204419906E-2</v>
      </c>
      <c r="H30" s="22" t="str" cm="1">
        <f t="array" ref="H30:H39">_xlfn.CHOOSECOLS(_xlfn.TAKE(_xlfn.SORTBY(_xlfn._xlws.FILTER(Data!A2:O104,Data!O2:O104&lt;&gt;""),_xlfn._xlws.FILTER(Data!O2:O104,Data!O2:O104&lt;&gt;""),-1),10),1)</f>
        <v>S.EA</v>
      </c>
      <c r="I30" s="30" t="str">
        <f>IF(H30="","",PROPER(RTD("cqg.rtd", ,"ContractData",H30, "LongDescription",, "T")))</f>
        <v>Electronic Arts Inc</v>
      </c>
      <c r="J30" s="30"/>
      <c r="K30" s="30"/>
      <c r="L30" s="15">
        <f>IF(H30="","",RTD("cqg.rtd",,"StudyData","ATR("&amp;H30&amp;",MAType:=Sim,Period:=21)","Bar",, "Close", "D",,,,,,"T"))</f>
        <v>0.70333333330000003</v>
      </c>
      <c r="M30" s="24">
        <f>VLOOKUP(H30,Data!$A$2:$O$104,15,FALSE)</f>
        <v>5.6872037917375981E-2</v>
      </c>
      <c r="N30" s="23" t="str" cm="1">
        <f t="array" ref="N30:N39">_xlfn.CHOOSECOLS(_xlfn.TAKE(_xlfn.SORTBY(_xlfn._xlws.FILTER(Data!A2:R104,Data!R2:R104&lt;&gt;""),_xlfn._xlws.FILTER(Data!R2:R104,Data!R2:R104&lt;&gt;""),-1),10),1)</f>
        <v>S.DXCM</v>
      </c>
      <c r="O30" s="30" t="str">
        <f>PROPER(RTD("cqg.rtd", ,"ContractData",N30, "LongDescription",, "T"))</f>
        <v>Dexcom</v>
      </c>
      <c r="P30" s="30"/>
      <c r="Q30" s="30"/>
      <c r="R30" s="15">
        <f>RTD("cqg.rtd", ,"ContractData",N30, "LastTrade",, "T")</f>
        <v>83.45</v>
      </c>
      <c r="S30" s="15">
        <f>VLOOKUP(N30,Data!$A$2:$P$104,16,FALSE)</f>
        <v>74.976666666699998</v>
      </c>
      <c r="T30" s="15">
        <f>VLOOKUP(N30,Data!$A$2:$Q$104,17,FALSE)</f>
        <v>3.2693181659000001</v>
      </c>
      <c r="U30" s="15">
        <f>VLOOKUP(N30,Data!$A$2:$R$104,18,FALSE)</f>
        <v>2.5917738510982176</v>
      </c>
      <c r="X30" s="11"/>
    </row>
    <row r="31" spans="2:24" ht="18" customHeight="1" x14ac:dyDescent="0.3">
      <c r="B31" s="13" t="str">
        <v>S.MU</v>
      </c>
      <c r="C31" s="30" t="str">
        <f>PROPER(RTD("cqg.rtd", ,"ContractData",B31, "LongDescription",, "T"))</f>
        <v>Micron Technology</v>
      </c>
      <c r="D31" s="30"/>
      <c r="E31" s="30"/>
      <c r="F31" s="17">
        <f>RTD("cqg.rtd", ,"ContractData",B31, "T_CVol",, "T")</f>
        <v>1737523.3306780001</v>
      </c>
      <c r="G31" s="19">
        <f>VLOOKUP(B31,Data!$A$2:$N$104,14,FALSE)</f>
        <v>3.6702582379284199E-2</v>
      </c>
      <c r="H31" s="22" t="str">
        <v>S.MAR</v>
      </c>
      <c r="I31" s="30" t="str">
        <f>IF(H31="","",PROPER(RTD("cqg.rtd", ,"ContractData",H31, "LongDescription",, "T")))</f>
        <v>Marriott Int Cl A Cm</v>
      </c>
      <c r="J31" s="30"/>
      <c r="K31" s="30"/>
      <c r="L31" s="15">
        <f>IF(H31="","",RTD("cqg.rtd",,"StudyData","ATR("&amp;H31&amp;",MAType:=Sim,Period:=21)","Bar",, "Close", "D",,,,,,"T"))</f>
        <v>7.92</v>
      </c>
      <c r="M31" s="24">
        <f>VLOOKUP(H31,Data!$A$2:$O$104,15,FALSE)</f>
        <v>1.5151515151515726E-2</v>
      </c>
      <c r="N31" s="23" t="str">
        <v>S.MSFT</v>
      </c>
      <c r="O31" s="30" t="str">
        <f>PROPER(RTD("cqg.rtd", ,"ContractData",N31, "LongDescription",, "T"))</f>
        <v>Microsoft Corp</v>
      </c>
      <c r="P31" s="30"/>
      <c r="Q31" s="30"/>
      <c r="R31" s="15">
        <f>RTD("cqg.rtd", ,"ContractData",N31, "LastTrade",, "T")</f>
        <v>464.72</v>
      </c>
      <c r="S31" s="15">
        <f>VLOOKUP(N31,Data!$A$2:$P$104,16,FALSE)</f>
        <v>400.09714285709998</v>
      </c>
      <c r="T31" s="15">
        <f>VLOOKUP(N31,Data!$A$2:$Q$104,17,FALSE)</f>
        <v>25.288840027399999</v>
      </c>
      <c r="U31" s="15">
        <f>VLOOKUP(N31,Data!$A$2:$R$104,18,FALSE)</f>
        <v>2.555390325253446</v>
      </c>
    </row>
    <row r="32" spans="2:24" ht="18" customHeight="1" x14ac:dyDescent="0.3">
      <c r="B32" s="13" t="str">
        <v>S.AMZN</v>
      </c>
      <c r="C32" s="30" t="str">
        <f>PROPER(RTD("cqg.rtd", ,"ContractData",B32, "LongDescription",, "T"))</f>
        <v>Amazon.Com Inc</v>
      </c>
      <c r="D32" s="30"/>
      <c r="E32" s="30"/>
      <c r="F32" s="17">
        <f>RTD("cqg.rtd", ,"ContractData",B32, "T_CVol",, "T")</f>
        <v>1286234.0401989999</v>
      </c>
      <c r="G32" s="19">
        <f>VLOOKUP(B32,Data!$A$2:$N$104,14,FALSE)</f>
        <v>2.8156064738827681E-2</v>
      </c>
      <c r="H32" s="22" t="str">
        <v>S.LRCX</v>
      </c>
      <c r="I32" s="30" t="str">
        <f>IF(H32="","",PROPER(RTD("cqg.rtd", ,"ContractData",H32, "LongDescription",, "T")))</f>
        <v>Lam Research Corp</v>
      </c>
      <c r="J32" s="30"/>
      <c r="K32" s="30"/>
      <c r="L32" s="15">
        <f>IF(H32="","",RTD("cqg.rtd",,"StudyData","ATR("&amp;H32&amp;",MAType:=Sim,Period:=21)","Bar",, "Close", "D",,,,,,"T"))</f>
        <v>24.535714285699999</v>
      </c>
      <c r="M32" s="24">
        <f>VLOOKUP(H32,Data!$A$2:$O$104,15,FALSE)</f>
        <v>5.2983988355219556E-3</v>
      </c>
      <c r="N32" s="23" t="str">
        <v>S.REGN</v>
      </c>
      <c r="O32" s="30" t="str">
        <f>PROPER(RTD("cqg.rtd", ,"ContractData",N32, "LongDescription",, "T"))</f>
        <v>Regeneron Pharmaceut</v>
      </c>
      <c r="P32" s="30"/>
      <c r="Q32" s="30"/>
      <c r="R32" s="15">
        <f>RTD("cqg.rtd", ,"ContractData",N32, "LastTrade",, "T")</f>
        <v>762.63</v>
      </c>
      <c r="S32" s="15">
        <f>VLOOKUP(N32,Data!$A$2:$P$104,16,FALSE)</f>
        <v>680.40428571430004</v>
      </c>
      <c r="T32" s="15">
        <f>VLOOKUP(N32,Data!$A$2:$Q$104,17,FALSE)</f>
        <v>32.864769756599998</v>
      </c>
      <c r="U32" s="15">
        <f>VLOOKUP(N32,Data!$A$2:$R$104,18,FALSE)</f>
        <v>2.5019409810162188</v>
      </c>
    </row>
    <row r="33" spans="2:21" ht="18" customHeight="1" x14ac:dyDescent="0.3">
      <c r="B33" s="13" t="str">
        <v>S.ASML</v>
      </c>
      <c r="C33" s="30" t="str">
        <f>PROPER(RTD("cqg.rtd", ,"ContractData",B33, "LongDescription",, "T"))</f>
        <v>Asml Hldg Ny Reg</v>
      </c>
      <c r="D33" s="30"/>
      <c r="E33" s="30"/>
      <c r="F33" s="17">
        <f>RTD("cqg.rtd", ,"ContractData",B33, "T_CVol",, "T")</f>
        <v>53844.919111000003</v>
      </c>
      <c r="G33" s="19">
        <f>VLOOKUP(B33,Data!$A$2:$N$104,14,FALSE)</f>
        <v>2.6271066404270071E-2</v>
      </c>
      <c r="H33" s="22" t="str">
        <v>S.AAPL</v>
      </c>
      <c r="I33" s="30" t="str">
        <f>IF(H33="","",PROPER(RTD("cqg.rtd", ,"ContractData",H33, "LongDescription",, "T")))</f>
        <v>Apple Inc.</v>
      </c>
      <c r="J33" s="30"/>
      <c r="K33" s="30"/>
      <c r="L33" s="15">
        <f>IF(H33="","",RTD("cqg.rtd",,"StudyData","ATR("&amp;H33&amp;",MAType:=Sim,Period:=21)","Bar",, "Close", "D",,,,,,"T"))</f>
        <v>8.5785714286000001</v>
      </c>
      <c r="M33" s="24">
        <f>VLOOKUP(H33,Data!$A$2:$O$104,15,FALSE)</f>
        <v>0</v>
      </c>
      <c r="N33" s="23" t="str">
        <v>S.AMZN</v>
      </c>
      <c r="O33" s="30" t="str">
        <f>PROPER(RTD("cqg.rtd", ,"ContractData",N33, "LongDescription",, "T"))</f>
        <v>Amazon.Com Inc</v>
      </c>
      <c r="P33" s="30"/>
      <c r="Q33" s="30"/>
      <c r="R33" s="15">
        <f>RTD("cqg.rtd", ,"ContractData",N33, "LastTrade",, "T")</f>
        <v>271.58</v>
      </c>
      <c r="S33" s="15">
        <f>VLOOKUP(N33,Data!$A$2:$P$104,16,FALSE)</f>
        <v>245.17809523810001</v>
      </c>
      <c r="T33" s="15">
        <f>VLOOKUP(N33,Data!$A$2:$Q$104,17,FALSE)</f>
        <v>11.334973530799999</v>
      </c>
      <c r="U33" s="15">
        <f>VLOOKUP(N33,Data!$A$2:$R$104,18,FALSE)</f>
        <v>2.3292427362233616</v>
      </c>
    </row>
    <row r="34" spans="2:21" ht="18" customHeight="1" x14ac:dyDescent="0.3">
      <c r="B34" s="13" t="str">
        <v>S.PLTR</v>
      </c>
      <c r="C34" s="30" t="str">
        <f>PROPER(RTD("cqg.rtd", ,"ContractData",B34, "LongDescription",, "T"))</f>
        <v>Palantir Tech Cl A</v>
      </c>
      <c r="D34" s="30"/>
      <c r="E34" s="30"/>
      <c r="F34" s="17">
        <f>RTD("cqg.rtd", ,"ContractData",B34, "T_CVol",, "T")</f>
        <v>896372.07909699995</v>
      </c>
      <c r="G34" s="19">
        <f>VLOOKUP(B34,Data!$A$2:$N$104,14,FALSE)</f>
        <v>2.5367171439636113E-2</v>
      </c>
      <c r="H34" s="22" t="str">
        <v>S.ABNB</v>
      </c>
      <c r="I34" s="30" t="str">
        <f>IF(H34="","",PROPER(RTD("cqg.rtd", ,"ContractData",H34, "LongDescription",, "T")))</f>
        <v>Airbnb, Inc. Class A</v>
      </c>
      <c r="J34" s="30"/>
      <c r="K34" s="30"/>
      <c r="L34" s="15">
        <f>IF(H34="","",RTD("cqg.rtd",,"StudyData","ATR("&amp;H34&amp;",MAType:=Sim,Period:=21)","Bar",, "Close", "D",,,,,,"T"))</f>
        <v>4.0085714285999998</v>
      </c>
      <c r="M34" s="24">
        <f>VLOOKUP(H34,Data!$A$2:$O$104,15,FALSE)</f>
        <v>0</v>
      </c>
      <c r="N34" s="23" t="str">
        <v>S.PDD</v>
      </c>
      <c r="O34" s="30" t="str">
        <f>RTD("cqg.rtd", ,"ContractData",N34, "LongDescription",, "T")</f>
        <v>PDD HOLDINGS INC ADS</v>
      </c>
      <c r="P34" s="30"/>
      <c r="Q34" s="30"/>
      <c r="R34" s="15">
        <f>RTD("cqg.rtd", ,"ContractData",N34, "LastTrade",, "T")</f>
        <v>88.56</v>
      </c>
      <c r="S34" s="15">
        <f>VLOOKUP(N34,Data!$A$2:$P$104,16,FALSE)</f>
        <v>85.281904761899995</v>
      </c>
      <c r="T34" s="15">
        <f>VLOOKUP(N34,Data!$A$2:$Q$104,17,FALSE)</f>
        <v>1.7822501002</v>
      </c>
      <c r="U34" s="15">
        <f>VLOOKUP(N34,Data!$A$2:$R$104,18,FALSE)</f>
        <v>1.8393014749906018</v>
      </c>
    </row>
    <row r="35" spans="2:21" ht="18" customHeight="1" x14ac:dyDescent="0.3">
      <c r="B35" s="13" t="str">
        <v>S.NBIS</v>
      </c>
      <c r="C35" s="30" t="str">
        <f>PROPER(RTD("cqg.rtd", ,"ContractData",B35, "LongDescription",, "T"))</f>
        <v>Nebius Grp Nv Ord A</v>
      </c>
      <c r="D35" s="30"/>
      <c r="E35" s="30"/>
      <c r="F35" s="17">
        <f>RTD("cqg.rtd", ,"ContractData",B35, "T_CVol",, "T")</f>
        <v>529748.25321200001</v>
      </c>
      <c r="G35" s="19">
        <f>VLOOKUP(B35,Data!$A$2:$N$104,14,FALSE)</f>
        <v>2.444754208556911E-2</v>
      </c>
      <c r="H35" s="22" t="str">
        <v>S.ADBE</v>
      </c>
      <c r="I35" s="30" t="str">
        <f>IF(H35="","",PROPER(RTD("cqg.rtd", ,"ContractData",H35, "LongDescription",, "T")))</f>
        <v>Adobe Inc.</v>
      </c>
      <c r="J35" s="30"/>
      <c r="K35" s="30"/>
      <c r="L35" s="15">
        <f>IF(H35="","",RTD("cqg.rtd",,"StudyData","ATR("&amp;H35&amp;",MAType:=Sim,Period:=21)","Bar",, "Close", "D",,,,,,"T"))</f>
        <v>11.212857142900001</v>
      </c>
      <c r="M35" s="24">
        <f>VLOOKUP(H35,Data!$A$2:$O$104,15,FALSE)</f>
        <v>0</v>
      </c>
      <c r="N35" s="23" t="str">
        <v>S.MPWR</v>
      </c>
      <c r="O35" s="30" t="str">
        <f>PROPER(RTD("cqg.rtd", ,"ContractData",N35, "LongDescription",, "T"))</f>
        <v>Monolithic Power Sys</v>
      </c>
      <c r="P35" s="30"/>
      <c r="Q35" s="30"/>
      <c r="R35" s="15">
        <f>RTD("cqg.rtd", ,"ContractData",N35, "LastTrade",, "T")</f>
        <v>1426.03</v>
      </c>
      <c r="S35" s="15">
        <f>VLOOKUP(N35,Data!$A$2:$P$104,16,FALSE)</f>
        <v>1341.8561904762</v>
      </c>
      <c r="T35" s="15">
        <f>VLOOKUP(N35,Data!$A$2:$Q$104,17,FALSE)</f>
        <v>47.807292179000001</v>
      </c>
      <c r="U35" s="15">
        <f>VLOOKUP(N35,Data!$A$2:$R$104,18,FALSE)</f>
        <v>1.7606897543712887</v>
      </c>
    </row>
    <row r="36" spans="2:21" ht="18" customHeight="1" x14ac:dyDescent="0.3">
      <c r="B36" s="13" t="str">
        <v>S.MRVL</v>
      </c>
      <c r="C36" s="30" t="str">
        <f>PROPER(RTD("cqg.rtd", ,"ContractData",B36, "LongDescription",, "T"))</f>
        <v>Marvell Tech Inc Cmn</v>
      </c>
      <c r="D36" s="30"/>
      <c r="E36" s="30"/>
      <c r="F36" s="17">
        <f>RTD("cqg.rtd", ,"ContractData",B36, "T_CVol",, "T")</f>
        <v>555865.53545299999</v>
      </c>
      <c r="G36" s="19">
        <f>VLOOKUP(B36,Data!$A$2:$N$104,14,FALSE)</f>
        <v>2.1877035290332938E-2</v>
      </c>
      <c r="H36" s="22" t="str">
        <v>S.ADI</v>
      </c>
      <c r="I36" s="30" t="str">
        <f>IF(H36="","",PROPER(RTD("cqg.rtd", ,"ContractData",H36, "LongDescription",, "T")))</f>
        <v>Analog Devices Inc</v>
      </c>
      <c r="J36" s="30"/>
      <c r="K36" s="30"/>
      <c r="L36" s="15">
        <f>IF(H36="","",RTD("cqg.rtd",,"StudyData","ATR("&amp;H36&amp;",MAType:=Sim,Period:=21)","Bar",, "Close", "D",,,,,,"T"))</f>
        <v>13.5433333333</v>
      </c>
      <c r="M36" s="24">
        <f>VLOOKUP(H36,Data!$A$2:$O$104,15,FALSE)</f>
        <v>0</v>
      </c>
      <c r="N36" s="23" t="str">
        <v>S.BKR</v>
      </c>
      <c r="O36" s="30" t="str">
        <f>PROPER(RTD("cqg.rtd", ,"ContractData",N36, "LongDescription",, "T"))</f>
        <v>Baker Hughes Co</v>
      </c>
      <c r="P36" s="30"/>
      <c r="Q36" s="30"/>
      <c r="R36" s="15">
        <f>RTD("cqg.rtd", ,"ContractData",N36, "LastTrade",, "T")</f>
        <v>60.49</v>
      </c>
      <c r="S36" s="15">
        <f>VLOOKUP(N36,Data!$A$2:$P$104,16,FALSE)</f>
        <v>57.397619047600003</v>
      </c>
      <c r="T36" s="15">
        <f>VLOOKUP(N36,Data!$A$2:$Q$104,17,FALSE)</f>
        <v>1.9004282845</v>
      </c>
      <c r="U36" s="15">
        <f>VLOOKUP(N36,Data!$A$2:$R$104,18,FALSE)</f>
        <v>1.6272021299733499</v>
      </c>
    </row>
    <row r="37" spans="2:21" ht="18" customHeight="1" x14ac:dyDescent="0.3">
      <c r="B37" s="13" t="str">
        <v>S.MSFT</v>
      </c>
      <c r="C37" s="30" t="str">
        <f>PROPER(RTD("cqg.rtd", ,"ContractData",B37, "LongDescription",, "T"))</f>
        <v>Microsoft Corp</v>
      </c>
      <c r="D37" s="30"/>
      <c r="E37" s="30"/>
      <c r="F37" s="17">
        <f>RTD("cqg.rtd", ,"ContractData",B37, "T_CVol",, "T")</f>
        <v>782409.95369200001</v>
      </c>
      <c r="G37" s="19">
        <f>VLOOKUP(B37,Data!$A$2:$N$104,14,FALSE)</f>
        <v>2.1418625030623306E-2</v>
      </c>
      <c r="H37" s="22" t="str">
        <v>S.ADP</v>
      </c>
      <c r="I37" s="30" t="str">
        <f>IF(H37="","",PROPER(RTD("cqg.rtd", ,"ContractData",H37, "LongDescription",, "T")))</f>
        <v>Automatic Data Procs</v>
      </c>
      <c r="J37" s="30"/>
      <c r="K37" s="30"/>
      <c r="L37" s="15">
        <f>IF(H37="","",RTD("cqg.rtd",,"StudyData","ATR("&amp;H37&amp;",MAType:=Sim,Period:=21)","Bar",, "Close", "D",,,,,,"T"))</f>
        <v>8.1657142857</v>
      </c>
      <c r="M37" s="24">
        <f>VLOOKUP(H37,Data!$A$2:$O$104,15,FALSE)</f>
        <v>0</v>
      </c>
      <c r="N37" s="23" t="str">
        <v>S.ADP</v>
      </c>
      <c r="O37" s="30" t="str">
        <f>PROPER(RTD("cqg.rtd", ,"ContractData",N37, "LongDescription",, "T"))</f>
        <v>Automatic Data Procs</v>
      </c>
      <c r="P37" s="30"/>
      <c r="Q37" s="30"/>
      <c r="R37" s="15">
        <f>RTD("cqg.rtd", ,"ContractData",N37, "LastTrade",, "T")</f>
        <v>266.45999999999998</v>
      </c>
      <c r="S37" s="15">
        <f>VLOOKUP(N37,Data!$A$2:$P$104,16,FALSE)</f>
        <v>252.0619047619</v>
      </c>
      <c r="T37" s="15">
        <f>VLOOKUP(N37,Data!$A$2:$Q$104,17,FALSE)</f>
        <v>9.7418799490999994</v>
      </c>
      <c r="U37" s="15">
        <f>VLOOKUP(N37,Data!$A$2:$R$104,18,FALSE)</f>
        <v>1.4779585986819872</v>
      </c>
    </row>
    <row r="38" spans="2:21" ht="18" customHeight="1" x14ac:dyDescent="0.3">
      <c r="B38" s="13" t="str">
        <v>S.SPCX</v>
      </c>
      <c r="C38" s="30" t="str">
        <f>PROPER(RTD("cqg.rtd", ,"ContractData",B38, "LongDescription",, "T"))</f>
        <v>Space Exploration Technologies Corp. Class A</v>
      </c>
      <c r="D38" s="30"/>
      <c r="E38" s="30"/>
      <c r="F38" s="17">
        <f>RTD("cqg.rtd", ,"ContractData",B38, "T_CVol",, "T")</f>
        <v>1471268.664778</v>
      </c>
      <c r="G38" s="19">
        <f>VLOOKUP(B38,Data!$A$2:$N$104,14,FALSE)</f>
        <v>2.0824755386851402E-2</v>
      </c>
      <c r="H38" s="22" t="str">
        <v>S.ADSK</v>
      </c>
      <c r="I38" s="30" t="str">
        <f>IF(H38="","",PROPER(RTD("cqg.rtd", ,"ContractData",H38, "LongDescription",, "T")))</f>
        <v>Autodesk Inc</v>
      </c>
      <c r="J38" s="30"/>
      <c r="K38" s="30"/>
      <c r="L38" s="15">
        <f>IF(H38="","",RTD("cqg.rtd",,"StudyData","ATR("&amp;H38&amp;",MAType:=Sim,Period:=21)","Bar",, "Close", "D",,,,,,"T"))</f>
        <v>8.7609523809999992</v>
      </c>
      <c r="M38" s="24">
        <f>VLOOKUP(H38,Data!$A$2:$O$104,15,FALSE)</f>
        <v>0</v>
      </c>
      <c r="N38" s="23" t="str">
        <v>S.WDAY</v>
      </c>
      <c r="O38" s="30" t="str">
        <f>PROPER(RTD("cqg.rtd", ,"ContractData",N38, "LongDescription",, "T"))</f>
        <v>Workday Inc Cl A</v>
      </c>
      <c r="P38" s="30"/>
      <c r="Q38" s="30"/>
      <c r="R38" s="15">
        <f>RTD("cqg.rtd", ,"ContractData",N38, "LastTrade",, "T")</f>
        <v>160.34</v>
      </c>
      <c r="S38" s="15">
        <f>VLOOKUP(N38,Data!$A$2:$P$104,16,FALSE)</f>
        <v>145.31285714289999</v>
      </c>
      <c r="T38" s="15">
        <f>VLOOKUP(N38,Data!$A$2:$Q$104,17,FALSE)</f>
        <v>10.180924339600001</v>
      </c>
      <c r="U38" s="15">
        <f>VLOOKUP(N38,Data!$A$2:$R$104,18,FALSE)</f>
        <v>1.4760096780849292</v>
      </c>
    </row>
    <row r="39" spans="2:21" ht="18" customHeight="1" x14ac:dyDescent="0.3">
      <c r="B39" s="13" t="str">
        <v>S.MSTR</v>
      </c>
      <c r="C39" s="30" t="str">
        <f>PROPER(RTD("cqg.rtd", ,"ContractData",B39, "LongDescription",, "T"))</f>
        <v>Strategy Inc Cl A Cs</v>
      </c>
      <c r="D39" s="30"/>
      <c r="E39" s="30"/>
      <c r="F39" s="17">
        <f>RTD("cqg.rtd", ,"ContractData",B39, "T_CVol",, "T")</f>
        <v>347163.05628600001</v>
      </c>
      <c r="G39" s="19">
        <f>VLOOKUP(B39,Data!$A$2:$N$104,14,FALSE)</f>
        <v>2.0405574906351125E-2</v>
      </c>
      <c r="H39" s="22" t="str">
        <v>S.AEP</v>
      </c>
      <c r="I39" s="30" t="str">
        <f>IF(H39="","",PROPER(RTD("cqg.rtd", ,"ContractData",H39, "LongDescription",, "T")))</f>
        <v>Amer Elc Pwr Co Cmn</v>
      </c>
      <c r="J39" s="30"/>
      <c r="K39" s="30"/>
      <c r="L39" s="15">
        <f>IF(H39="","",RTD("cqg.rtd",,"StudyData","ATR("&amp;H39&amp;",MAType:=Sim,Period:=21)","Bar",, "Close", "D",,,,,,"T"))</f>
        <v>2.6495238095000002</v>
      </c>
      <c r="M39" s="24">
        <f>VLOOKUP(H39,Data!$A$2:$O$104,15,FALSE)</f>
        <v>0</v>
      </c>
      <c r="N39" s="23" t="str">
        <v>S.ROP</v>
      </c>
      <c r="O39" s="30" t="str">
        <f>PROPER(RTD("cqg.rtd", ,"ContractData",N39, "LongDescription",, "T"))</f>
        <v>Roper Tech Cmn</v>
      </c>
      <c r="P39" s="30"/>
      <c r="Q39" s="30"/>
      <c r="R39" s="15">
        <f>RTD("cqg.rtd", ,"ContractData",N39, "LastTrade",, "T")</f>
        <v>391.97</v>
      </c>
      <c r="S39" s="15">
        <f>VLOOKUP(N39,Data!$A$2:$P$104,16,FALSE)</f>
        <v>366.55904761900001</v>
      </c>
      <c r="T39" s="15">
        <f>VLOOKUP(N39,Data!$A$2:$Q$104,17,FALSE)</f>
        <v>17.772757082999998</v>
      </c>
      <c r="U39" s="15">
        <f>VLOOKUP(N39,Data!$A$2:$R$104,18,FALSE)</f>
        <v>1.4297698585722587</v>
      </c>
    </row>
    <row r="40" spans="2:21" ht="18" customHeight="1" x14ac:dyDescent="0.3">
      <c r="C40" s="28" t="s">
        <v>124</v>
      </c>
      <c r="D40" s="28"/>
      <c r="E40" s="28"/>
      <c r="F40" s="28"/>
      <c r="G40" s="28"/>
      <c r="H40" s="28"/>
    </row>
    <row r="41" spans="2:21" ht="18" customHeight="1" x14ac:dyDescent="0.3">
      <c r="M41" s="9"/>
      <c r="N41" s="9"/>
      <c r="O41" s="27"/>
      <c r="P41" s="27"/>
      <c r="Q41" s="27"/>
      <c r="R41" s="9"/>
      <c r="S41" s="11"/>
      <c r="T41" s="11"/>
      <c r="U41" s="9"/>
    </row>
    <row r="42" spans="2:21" ht="18" customHeight="1" x14ac:dyDescent="0.3">
      <c r="M42" s="9"/>
      <c r="N42" s="9"/>
      <c r="O42" s="27"/>
      <c r="P42" s="27"/>
      <c r="Q42" s="27"/>
      <c r="R42" s="9"/>
      <c r="S42" s="11"/>
      <c r="T42" s="11"/>
      <c r="U42" s="9"/>
    </row>
    <row r="43" spans="2:21" x14ac:dyDescent="0.3">
      <c r="M43" s="9"/>
      <c r="N43" s="9"/>
      <c r="O43" s="27"/>
      <c r="P43" s="27"/>
      <c r="Q43" s="27"/>
      <c r="R43" s="9"/>
      <c r="S43" s="11"/>
      <c r="T43" s="11"/>
      <c r="U43" s="9"/>
    </row>
    <row r="44" spans="2:21" x14ac:dyDescent="0.3">
      <c r="M44" s="9"/>
      <c r="N44" s="9"/>
      <c r="O44" s="27"/>
      <c r="P44" s="27"/>
      <c r="Q44" s="27"/>
      <c r="R44" s="9"/>
      <c r="S44" s="11"/>
      <c r="T44" s="11"/>
      <c r="U44" s="9"/>
    </row>
    <row r="45" spans="2:21" x14ac:dyDescent="0.3">
      <c r="M45" s="9"/>
      <c r="N45" s="9"/>
      <c r="O45" s="27"/>
      <c r="P45" s="27"/>
      <c r="Q45" s="27"/>
      <c r="R45" s="9"/>
      <c r="S45" s="11"/>
      <c r="T45" s="11"/>
      <c r="U45" s="9"/>
    </row>
    <row r="46" spans="2:21" x14ac:dyDescent="0.3">
      <c r="M46" s="9"/>
      <c r="N46" s="9"/>
      <c r="O46" s="27"/>
      <c r="P46" s="27"/>
      <c r="Q46" s="27"/>
      <c r="R46" s="9"/>
      <c r="S46" s="11"/>
      <c r="T46" s="11"/>
      <c r="U46" s="9"/>
    </row>
    <row r="47" spans="2:21" x14ac:dyDescent="0.3">
      <c r="M47" s="9"/>
      <c r="N47" s="9"/>
      <c r="O47" s="27"/>
      <c r="P47" s="27"/>
      <c r="Q47" s="27"/>
      <c r="R47" s="9"/>
      <c r="S47" s="11"/>
      <c r="T47" s="11"/>
      <c r="U47" s="9"/>
    </row>
    <row r="48" spans="2:21" x14ac:dyDescent="0.3">
      <c r="M48" s="9"/>
      <c r="N48" s="9"/>
      <c r="O48" s="27"/>
      <c r="P48" s="27"/>
      <c r="Q48" s="27"/>
      <c r="R48" s="9"/>
      <c r="S48" s="11"/>
      <c r="T48" s="11"/>
      <c r="U48" s="9"/>
    </row>
    <row r="49" spans="13:21" x14ac:dyDescent="0.3">
      <c r="M49" s="9"/>
      <c r="N49" s="9"/>
      <c r="O49" s="27"/>
      <c r="P49" s="27"/>
      <c r="Q49" s="27"/>
      <c r="R49" s="9"/>
      <c r="S49" s="11"/>
      <c r="T49" s="11"/>
      <c r="U49" s="9"/>
    </row>
    <row r="50" spans="13:21" x14ac:dyDescent="0.3">
      <c r="M50" s="9"/>
      <c r="N50" s="9"/>
      <c r="O50" s="27"/>
      <c r="P50" s="27"/>
      <c r="Q50" s="27"/>
      <c r="R50" s="9"/>
      <c r="S50" s="11"/>
      <c r="T50" s="11"/>
      <c r="U50" s="9"/>
    </row>
  </sheetData>
  <mergeCells count="144">
    <mergeCell ref="O38:Q38"/>
    <mergeCell ref="O39:Q39"/>
    <mergeCell ref="O29:Q29"/>
    <mergeCell ref="O30:Q30"/>
    <mergeCell ref="O31:Q31"/>
    <mergeCell ref="O32:Q32"/>
    <mergeCell ref="O33:Q33"/>
    <mergeCell ref="O34:Q34"/>
    <mergeCell ref="O35:Q35"/>
    <mergeCell ref="O36:Q36"/>
    <mergeCell ref="O37:Q37"/>
    <mergeCell ref="I34:K34"/>
    <mergeCell ref="I35:K35"/>
    <mergeCell ref="I36:K36"/>
    <mergeCell ref="I37:K37"/>
    <mergeCell ref="I38:K38"/>
    <mergeCell ref="I39:K39"/>
    <mergeCell ref="H28:M28"/>
    <mergeCell ref="I29:K29"/>
    <mergeCell ref="I30:K30"/>
    <mergeCell ref="I31:K31"/>
    <mergeCell ref="I32:K32"/>
    <mergeCell ref="I33:K33"/>
    <mergeCell ref="C34:E34"/>
    <mergeCell ref="C35:E35"/>
    <mergeCell ref="C36:E36"/>
    <mergeCell ref="C37:E37"/>
    <mergeCell ref="C38:E38"/>
    <mergeCell ref="C39:E39"/>
    <mergeCell ref="C29:E29"/>
    <mergeCell ref="C30:E30"/>
    <mergeCell ref="C31:E31"/>
    <mergeCell ref="C32:E32"/>
    <mergeCell ref="C33:E33"/>
    <mergeCell ref="H26:J26"/>
    <mergeCell ref="L15:P15"/>
    <mergeCell ref="M17:O17"/>
    <mergeCell ref="M18:O18"/>
    <mergeCell ref="M19:O19"/>
    <mergeCell ref="M20:O20"/>
    <mergeCell ref="M21:O21"/>
    <mergeCell ref="B28:G28"/>
    <mergeCell ref="R21:T21"/>
    <mergeCell ref="R22:T22"/>
    <mergeCell ref="R23:T23"/>
    <mergeCell ref="R24:T24"/>
    <mergeCell ref="R25:T25"/>
    <mergeCell ref="R26:T26"/>
    <mergeCell ref="M22:O22"/>
    <mergeCell ref="M23:O23"/>
    <mergeCell ref="M24:O24"/>
    <mergeCell ref="M25:O25"/>
    <mergeCell ref="M26:O26"/>
    <mergeCell ref="C26:E26"/>
    <mergeCell ref="N28:U28"/>
    <mergeCell ref="B15:F15"/>
    <mergeCell ref="C23:E23"/>
    <mergeCell ref="C24:E24"/>
    <mergeCell ref="R18:T18"/>
    <mergeCell ref="R19:T19"/>
    <mergeCell ref="R20:T20"/>
    <mergeCell ref="H23:J23"/>
    <mergeCell ref="G15:K15"/>
    <mergeCell ref="H17:J17"/>
    <mergeCell ref="H18:J18"/>
    <mergeCell ref="M16:O16"/>
    <mergeCell ref="R16:T16"/>
    <mergeCell ref="R11:T11"/>
    <mergeCell ref="R12:T12"/>
    <mergeCell ref="R13:T13"/>
    <mergeCell ref="M12:O12"/>
    <mergeCell ref="M13:O13"/>
    <mergeCell ref="C25:E25"/>
    <mergeCell ref="B2:F2"/>
    <mergeCell ref="G2:K2"/>
    <mergeCell ref="H19:J19"/>
    <mergeCell ref="H20:J20"/>
    <mergeCell ref="H21:J21"/>
    <mergeCell ref="H22:J22"/>
    <mergeCell ref="C17:E17"/>
    <mergeCell ref="C18:E18"/>
    <mergeCell ref="C19:E19"/>
    <mergeCell ref="C20:E20"/>
    <mergeCell ref="C21:E21"/>
    <mergeCell ref="C22:E22"/>
    <mergeCell ref="H24:J24"/>
    <mergeCell ref="H25:J25"/>
    <mergeCell ref="C16:E16"/>
    <mergeCell ref="H16:J16"/>
    <mergeCell ref="Q15:U15"/>
    <mergeCell ref="R17:T17"/>
    <mergeCell ref="H13:J13"/>
    <mergeCell ref="M3:O3"/>
    <mergeCell ref="M4:O4"/>
    <mergeCell ref="M5:O5"/>
    <mergeCell ref="M6:O6"/>
    <mergeCell ref="M7:O7"/>
    <mergeCell ref="M8:O8"/>
    <mergeCell ref="M9:O9"/>
    <mergeCell ref="M10:O10"/>
    <mergeCell ref="M11:O11"/>
    <mergeCell ref="Q2:U2"/>
    <mergeCell ref="R3:T3"/>
    <mergeCell ref="R4:T4"/>
    <mergeCell ref="R5:T5"/>
    <mergeCell ref="R6:T6"/>
    <mergeCell ref="R7:T7"/>
    <mergeCell ref="R8:T8"/>
    <mergeCell ref="R9:T9"/>
    <mergeCell ref="R10:T10"/>
    <mergeCell ref="C40:H40"/>
    <mergeCell ref="W1:X2"/>
    <mergeCell ref="C13:E13"/>
    <mergeCell ref="C3:E3"/>
    <mergeCell ref="H3:J3"/>
    <mergeCell ref="H4:J4"/>
    <mergeCell ref="H5:J5"/>
    <mergeCell ref="H6:J6"/>
    <mergeCell ref="C4:E4"/>
    <mergeCell ref="C5:E5"/>
    <mergeCell ref="C6:E6"/>
    <mergeCell ref="C7:E7"/>
    <mergeCell ref="C8:E8"/>
    <mergeCell ref="C9:E9"/>
    <mergeCell ref="H7:J7"/>
    <mergeCell ref="H8:J8"/>
    <mergeCell ref="H9:J9"/>
    <mergeCell ref="H10:J10"/>
    <mergeCell ref="H11:J11"/>
    <mergeCell ref="H12:J12"/>
    <mergeCell ref="C10:E10"/>
    <mergeCell ref="C11:E11"/>
    <mergeCell ref="C12:E12"/>
    <mergeCell ref="L2:P2"/>
    <mergeCell ref="O50:Q50"/>
    <mergeCell ref="O41:Q41"/>
    <mergeCell ref="O42:Q42"/>
    <mergeCell ref="O43:Q43"/>
    <mergeCell ref="O44:Q44"/>
    <mergeCell ref="O45:Q45"/>
    <mergeCell ref="O46:Q46"/>
    <mergeCell ref="O47:Q47"/>
    <mergeCell ref="O48:Q48"/>
    <mergeCell ref="O49:Q4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CD57D-89E6-41A0-86BC-CFCAE03F0E9A}">
  <dimension ref="A1:R589"/>
  <sheetViews>
    <sheetView workbookViewId="0">
      <selection activeCell="R14" sqref="R14"/>
    </sheetView>
  </sheetViews>
  <sheetFormatPr defaultRowHeight="16.5" x14ac:dyDescent="0.3"/>
  <cols>
    <col min="2" max="2" width="39.625" customWidth="1"/>
    <col min="3" max="3" width="12.125" style="2" customWidth="1"/>
    <col min="4" max="4" width="9" style="2"/>
    <col min="5" max="5" width="9" style="3"/>
    <col min="6" max="8" width="9" style="2"/>
    <col min="9" max="12" width="9" style="4"/>
    <col min="13" max="13" width="10.375" customWidth="1"/>
    <col min="14" max="15" width="9" style="5"/>
    <col min="16" max="18" width="9" style="3"/>
  </cols>
  <sheetData>
    <row r="1" spans="1:18" x14ac:dyDescent="0.3">
      <c r="A1" t="s">
        <v>0</v>
      </c>
      <c r="B1" t="s">
        <v>92</v>
      </c>
      <c r="C1" s="2" t="s">
        <v>93</v>
      </c>
      <c r="D1" s="2" t="s">
        <v>94</v>
      </c>
      <c r="E1" s="3" t="s">
        <v>95</v>
      </c>
      <c r="F1" s="2" t="s">
        <v>1</v>
      </c>
      <c r="G1" s="2" t="s">
        <v>2</v>
      </c>
      <c r="H1" s="2" t="s">
        <v>3</v>
      </c>
      <c r="I1" s="4" t="s">
        <v>96</v>
      </c>
      <c r="J1" s="4" t="s">
        <v>97</v>
      </c>
      <c r="K1" s="4" t="s">
        <v>98</v>
      </c>
      <c r="L1" s="4" t="s">
        <v>99</v>
      </c>
      <c r="M1" s="4" t="s">
        <v>101</v>
      </c>
      <c r="N1" s="8" t="s">
        <v>102</v>
      </c>
      <c r="O1" s="8" t="s">
        <v>105</v>
      </c>
      <c r="P1" s="4" t="s">
        <v>109</v>
      </c>
      <c r="Q1" s="4" t="s">
        <v>110</v>
      </c>
      <c r="R1" s="4" t="s">
        <v>111</v>
      </c>
    </row>
    <row r="2" spans="1:18" ht="17.25" thickBot="1" x14ac:dyDescent="0.35">
      <c r="A2" s="25" t="s">
        <v>4</v>
      </c>
      <c r="B2" t="str">
        <f>PROPER(RTD("cqg.rtd", ,"ContractData",A2, "LongDescription",, "T"))</f>
        <v>Apple Inc.</v>
      </c>
      <c r="C2" s="2">
        <f>RTD("cqg.rtd", ,"ContractData",A2, "LastTrade",, "T")</f>
        <v>308.91000000000003</v>
      </c>
      <c r="D2" s="2">
        <f>RTD("cqg.rtd", ,"ContractData",A2, "NetLastTrade",, "T")</f>
        <v>0</v>
      </c>
      <c r="E2" s="4" t="str">
        <f>IFERROR(RTD("cqg.rtd", ,"ContractData",A2, "PerCentNetLastTrade",, "T")/100,"")</f>
        <v/>
      </c>
      <c r="F2" s="2" t="str">
        <f>RTD("cqg.rtd", ,"ContractData",A2, "Open",, "T")</f>
        <v/>
      </c>
      <c r="G2" s="2" t="str">
        <f>RTD("cqg.rtd", ,"ContractData",A2, "High",, "T")</f>
        <v/>
      </c>
      <c r="H2" s="2" t="str">
        <f>RTD("cqg.rtd", ,"ContractData",A2, "Low",, "T")</f>
        <v/>
      </c>
      <c r="I2" s="4" t="str">
        <f>IFERROR(RTD("cqg.rtd",,"StudyData",A2, "PCB","BaseType=Index,Index=1", "Close", "W","0","all",,,,"T")/100,"")</f>
        <v/>
      </c>
      <c r="J2" s="4" t="str">
        <f>IFERROR(RTD("cqg.rtd",,"StudyData",A2, "PCB","BaseType=Index,Index=1", "Close", "M","0","all",,,,"T")/100,"")</f>
        <v/>
      </c>
      <c r="K2" s="4">
        <f>IFERROR(RTD("cqg.rtd",,"StudyData",A2, "PCB","BaseType=Index,Index=1", "Close", "Q","0","all",,,,"T")/100,"")</f>
        <v>6.7562897428808444E-2</v>
      </c>
      <c r="L2" s="4">
        <f>IFERROR(RTD("cqg.rtd",,"StudyData",A2, "PCB","BaseType=Index,Index=1", "Close", "A","0","all",,,,"T")/100,"")</f>
        <v>0.13628338115206359</v>
      </c>
      <c r="M2" s="6">
        <f>RTD("cqg.rtd", ,"ContractData",A2, "T_CVol",, "T")</f>
        <v>820983.617004</v>
      </c>
      <c r="N2" s="8">
        <f xml:space="preserve"> IFERROR(M2/RTD("cqg.rtd",,"StudyData", $A2, "MA", "InputChoice=Vol,MAType=Sim,Period=21", "MA","D","-1","all",,,,"T"),"")</f>
        <v>1.5008253120000333E-2</v>
      </c>
      <c r="O2" s="9">
        <f>IFERROR(D2/RTD("cqg.rtd",,"StudyData","ATR("&amp;A2&amp;",MAType:=Sim,Period:=21)","Bar",, "Close", "D",,,,,,"T"),"")</f>
        <v>0</v>
      </c>
      <c r="P2" s="10">
        <f xml:space="preserve"> RTD("cqg.rtd",,"StudyData", $A2, "MA", "InputChoice=Close,MAType=Sim,Period=21", "MA","D",,"all",,,,"T")</f>
        <v>323.63095238099999</v>
      </c>
      <c r="Q2" s="2">
        <f xml:space="preserve"> RTD("cqg.rtd",,"StudyData",$A2, "StdDev", "InputChoice=Close,Period1=21", "STDDEV","D",,"all",,,,"T")</f>
        <v>10.130882490899999</v>
      </c>
      <c r="R2" s="2">
        <f>IFERROR(STANDARDIZE(C2,P2,Q2),"")</f>
        <v>-1.4530770043204986</v>
      </c>
    </row>
    <row r="3" spans="1:18" ht="17.25" thickBot="1" x14ac:dyDescent="0.35">
      <c r="A3" s="25" t="s">
        <v>5</v>
      </c>
      <c r="B3" t="str">
        <f>PROPER(RTD("cqg.rtd", ,"ContractData",A3, "LongDescription",, "T"))</f>
        <v>Airbnb, Inc. Class A</v>
      </c>
      <c r="C3" s="2">
        <f>RTD("cqg.rtd", ,"ContractData",A3, "LastTrade",, "T")</f>
        <v>151.52000000000001</v>
      </c>
      <c r="D3" s="2">
        <f>RTD("cqg.rtd", ,"ContractData",A3, "NetLastTrade",, "T")</f>
        <v>0</v>
      </c>
      <c r="E3" s="4" t="str">
        <f>IFERROR(RTD("cqg.rtd", ,"ContractData",A3, "PerCentNetLastTrade",, "T")/100,"")</f>
        <v/>
      </c>
      <c r="F3" s="2" t="str">
        <f>RTD("cqg.rtd", ,"ContractData",A3, "Open",, "T")</f>
        <v/>
      </c>
      <c r="G3" s="2" t="str">
        <f>RTD("cqg.rtd", ,"ContractData",A3, "High",, "T")</f>
        <v/>
      </c>
      <c r="H3" s="2" t="str">
        <f>RTD("cqg.rtd", ,"ContractData",A3, "Low",, "T")</f>
        <v/>
      </c>
      <c r="I3" s="4" t="str">
        <f>IFERROR(RTD("cqg.rtd",,"StudyData",A3, "PCB","BaseType=Index,Index=1", "Close", "W","0","all",,,,"T")/100,"")</f>
        <v/>
      </c>
      <c r="J3" s="4" t="str">
        <f>IFERROR(RTD("cqg.rtd",,"StudyData",A3, "PCB","BaseType=Index,Index=1", "Close", "M","0","all",,,,"T")/100,"")</f>
        <v/>
      </c>
      <c r="K3" s="4">
        <f>IFERROR(RTD("cqg.rtd",,"StudyData",A3, "PCB","BaseType=Index,Index=1", "Close", "Q","0","all",,,,"T")/100,"")</f>
        <v>5.8839972047519326E-2</v>
      </c>
      <c r="L3" s="4">
        <f>IFERROR(RTD("cqg.rtd",,"StudyData",A3, "PCB","BaseType=Index,Index=1", "Close", "A","0","all",,,,"T")/100,"")</f>
        <v>0.11641615089890961</v>
      </c>
      <c r="M3" s="6">
        <f>RTD("cqg.rtd", ,"ContractData",A3, "T_CVol",, "T")</f>
        <v>418.25064700000001</v>
      </c>
      <c r="N3" s="8">
        <f xml:space="preserve"> IFERROR(M3/RTD("cqg.rtd",,"StudyData", $A3, "MA", "InputChoice=Vol,MAType=Sim,Period=21", "MA","D","-1","all",,,,"T"),"")</f>
        <v>1.2500610523840094E-4</v>
      </c>
      <c r="O3" s="9">
        <f>IFERROR(D3/RTD("cqg.rtd",,"StudyData","ATR("&amp;A3&amp;",MAType:=Sim,Period:=21)","Bar",, "Close", "D",,,,,,"T"),"")</f>
        <v>0</v>
      </c>
      <c r="P3" s="10">
        <f xml:space="preserve"> RTD("cqg.rtd",,"StudyData", $A3, "MA", "InputChoice=Close,MAType=Sim,Period=21", "MA","D",,"all",,,,"T")</f>
        <v>146.94285714290001</v>
      </c>
      <c r="Q3" s="2">
        <f xml:space="preserve"> RTD("cqg.rtd",,"StudyData",$A3, "StdDev", "InputChoice=Close,Period1=21", "STDDEV","D",,"all",,,,"T")</f>
        <v>4.0924333696000001</v>
      </c>
      <c r="R3" s="2">
        <f t="shared" ref="R3:R66" si="0">IFERROR(STANDARDIZE(C3,P3,Q3),"")</f>
        <v>1.1184404103193442</v>
      </c>
    </row>
    <row r="4" spans="1:18" ht="17.25" thickBot="1" x14ac:dyDescent="0.35">
      <c r="A4" s="25" t="s">
        <v>6</v>
      </c>
      <c r="B4" t="str">
        <f>PROPER(RTD("cqg.rtd", ,"ContractData",A4, "LongDescription",, "T"))</f>
        <v>Adobe Inc.</v>
      </c>
      <c r="C4" s="2">
        <f>RTD("cqg.rtd", ,"ContractData",A4, "LastTrade",, "T")</f>
        <v>250.41</v>
      </c>
      <c r="D4" s="2">
        <f>RTD("cqg.rtd", ,"ContractData",A4, "NetLastTrade",, "T")</f>
        <v>0</v>
      </c>
      <c r="E4" s="4" t="str">
        <f>IFERROR(RTD("cqg.rtd", ,"ContractData",A4, "PerCentNetLastTrade",, "T")/100,"")</f>
        <v/>
      </c>
      <c r="F4" s="2" t="str">
        <f>RTD("cqg.rtd", ,"ContractData",A4, "Open",, "T")</f>
        <v/>
      </c>
      <c r="G4" s="2" t="str">
        <f>RTD("cqg.rtd", ,"ContractData",A4, "High",, "T")</f>
        <v/>
      </c>
      <c r="H4" s="2" t="str">
        <f>RTD("cqg.rtd", ,"ContractData",A4, "Low",, "T")</f>
        <v/>
      </c>
      <c r="I4" s="4" t="str">
        <f>IFERROR(RTD("cqg.rtd",,"StudyData",A4, "PCB","BaseType=Index,Index=1", "Close", "W","0","all",,,,"T")/100,"")</f>
        <v/>
      </c>
      <c r="J4" s="4" t="str">
        <f>IFERROR(RTD("cqg.rtd",,"StudyData",A4, "PCB","BaseType=Index,Index=1", "Close", "M","0","all",,,,"T")/100,"")</f>
        <v/>
      </c>
      <c r="K4" s="4">
        <f>IFERROR(RTD("cqg.rtd",,"StudyData",A4, "PCB","BaseType=Index,Index=1", "Close", "Q","0","all",,,,"T")/100,"")</f>
        <v>0.22139303482587055</v>
      </c>
      <c r="L4" s="4">
        <f>IFERROR(RTD("cqg.rtd",,"StudyData",A4, "PCB","BaseType=Index,Index=1", "Close", "A","0","all",,,,"T")/100,"")</f>
        <v>-0.28452241492614072</v>
      </c>
      <c r="M4" s="6">
        <f>RTD("cqg.rtd", ,"ContractData",A4, "T_CVol",, "T")</f>
        <v>38495.548473000003</v>
      </c>
      <c r="N4" s="8">
        <f xml:space="preserve"> IFERROR(M4/RTD("cqg.rtd",,"StudyData", $A4, "MA", "InputChoice=Vol,MAType=Sim,Period=21", "MA","D","-1","all",,,,"T"),"")</f>
        <v>6.654306743383063E-3</v>
      </c>
      <c r="O4" s="9">
        <f>IFERROR(D4/RTD("cqg.rtd",,"StudyData","ATR("&amp;A4&amp;",MAType:=Sim,Period:=21)","Bar",, "Close", "D",,,,,,"T"),"")</f>
        <v>0</v>
      </c>
      <c r="P4" s="10">
        <f xml:space="preserve"> RTD("cqg.rtd",,"StudyData", $A4, "MA", "InputChoice=Close,MAType=Sim,Period=21", "MA","D",,"all",,,,"T")</f>
        <v>231.9985714286</v>
      </c>
      <c r="Q4" s="2">
        <f xml:space="preserve"> RTD("cqg.rtd",,"StudyData",$A4, "StdDev", "InputChoice=Close,Period1=21", "STDDEV","D",,"all",,,,"T")</f>
        <v>13.290158652400001</v>
      </c>
      <c r="R4" s="2">
        <f t="shared" si="0"/>
        <v>1.3853430235819775</v>
      </c>
    </row>
    <row r="5" spans="1:18" ht="17.25" thickBot="1" x14ac:dyDescent="0.35">
      <c r="A5" s="25" t="s">
        <v>7</v>
      </c>
      <c r="B5" t="str">
        <f>PROPER(RTD("cqg.rtd", ,"ContractData",A5, "LongDescription",, "T"))</f>
        <v>Analog Devices Inc</v>
      </c>
      <c r="C5" s="2">
        <f>RTD("cqg.rtd", ,"ContractData",A5, "LastTrade",, "T")</f>
        <v>367.41</v>
      </c>
      <c r="D5" s="2">
        <f>RTD("cqg.rtd", ,"ContractData",A5, "NetLastTrade",, "T")</f>
        <v>0</v>
      </c>
      <c r="E5" s="4" t="str">
        <f>IFERROR(RTD("cqg.rtd", ,"ContractData",A5, "PerCentNetLastTrade",, "T")/100,"")</f>
        <v/>
      </c>
      <c r="F5" s="2" t="str">
        <f>RTD("cqg.rtd", ,"ContractData",A5, "Open",, "T")</f>
        <v/>
      </c>
      <c r="G5" s="2" t="str">
        <f>RTD("cqg.rtd", ,"ContractData",A5, "High",, "T")</f>
        <v/>
      </c>
      <c r="H5" s="2" t="str">
        <f>RTD("cqg.rtd", ,"ContractData",A5, "Low",, "T")</f>
        <v/>
      </c>
      <c r="I5" s="4" t="str">
        <f>IFERROR(RTD("cqg.rtd",,"StudyData",A5, "PCB","BaseType=Index,Index=1", "Close", "W","0","all",,,,"T")/100,"")</f>
        <v/>
      </c>
      <c r="J5" s="4" t="str">
        <f>IFERROR(RTD("cqg.rtd",,"StudyData",A5, "PCB","BaseType=Index,Index=1", "Close", "M","0","all",,,,"T")/100,"")</f>
        <v/>
      </c>
      <c r="K5" s="4">
        <f>IFERROR(RTD("cqg.rtd",,"StudyData",A5, "PCB","BaseType=Index,Index=1", "Close", "Q","0","all",,,,"T")/100,"")</f>
        <v>-7.4930130674522227E-2</v>
      </c>
      <c r="L5" s="4">
        <f>IFERROR(RTD("cqg.rtd",,"StudyData",A5, "PCB","BaseType=Index,Index=1", "Close", "A","0","all",,,,"T")/100,"")</f>
        <v>0.35475663716814176</v>
      </c>
      <c r="M5" s="6">
        <f>RTD("cqg.rtd", ,"ContractData",A5, "T_CVol",, "T")</f>
        <v>8729.8442279999999</v>
      </c>
      <c r="N5" s="8">
        <f xml:space="preserve"> IFERROR(M5/RTD("cqg.rtd",,"StudyData", $A5, "MA", "InputChoice=Vol,MAType=Sim,Period=21", "MA","D","-1","all",,,,"T"),"")</f>
        <v>2.1599239031424283E-3</v>
      </c>
      <c r="O5" s="9">
        <f>IFERROR(D5/RTD("cqg.rtd",,"StudyData","ATR("&amp;A5&amp;",MAType:=Sim,Period:=21)","Bar",, "Close", "D",,,,,,"T"),"")</f>
        <v>0</v>
      </c>
      <c r="P5" s="10">
        <f xml:space="preserve"> RTD("cqg.rtd",,"StudyData", $A5, "MA", "InputChoice=Close,MAType=Sim,Period=21", "MA","D",,"all",,,,"T")</f>
        <v>378.8</v>
      </c>
      <c r="Q5" s="2">
        <f xml:space="preserve"> RTD("cqg.rtd",,"StudyData",$A5, "StdDev", "InputChoice=Close,Period1=21", "STDDEV","D",,"all",,,,"T")</f>
        <v>10.9025549649</v>
      </c>
      <c r="R5" s="2">
        <f t="shared" si="0"/>
        <v>-1.0447092481229658</v>
      </c>
    </row>
    <row r="6" spans="1:18" ht="17.25" thickBot="1" x14ac:dyDescent="0.35">
      <c r="A6" s="25" t="s">
        <v>8</v>
      </c>
      <c r="B6" t="str">
        <f>PROPER(RTD("cqg.rtd", ,"ContractData",A6, "LongDescription",, "T"))</f>
        <v>Automatic Data Procs</v>
      </c>
      <c r="C6" s="2">
        <f>RTD("cqg.rtd", ,"ContractData",A6, "LastTrade",, "T")</f>
        <v>266.45999999999998</v>
      </c>
      <c r="D6" s="2">
        <f>RTD("cqg.rtd", ,"ContractData",A6, "NetLastTrade",, "T")</f>
        <v>0</v>
      </c>
      <c r="E6" s="4" t="str">
        <f>IFERROR(RTD("cqg.rtd", ,"ContractData",A6, "PerCentNetLastTrade",, "T")/100,"")</f>
        <v/>
      </c>
      <c r="F6" s="2" t="str">
        <f>RTD("cqg.rtd", ,"ContractData",A6, "Open",, "T")</f>
        <v/>
      </c>
      <c r="G6" s="2" t="str">
        <f>RTD("cqg.rtd", ,"ContractData",A6, "High",, "T")</f>
        <v/>
      </c>
      <c r="H6" s="2" t="str">
        <f>RTD("cqg.rtd", ,"ContractData",A6, "Low",, "T")</f>
        <v/>
      </c>
      <c r="I6" s="4" t="str">
        <f>IFERROR(RTD("cqg.rtd",,"StudyData",A6, "PCB","BaseType=Index,Index=1", "Close", "W","0","all",,,,"T")/100,"")</f>
        <v/>
      </c>
      <c r="J6" s="4" t="str">
        <f>IFERROR(RTD("cqg.rtd",,"StudyData",A6, "PCB","BaseType=Index,Index=1", "Close", "M","0","all",,,,"T")/100,"")</f>
        <v/>
      </c>
      <c r="K6" s="4">
        <f>IFERROR(RTD("cqg.rtd",,"StudyData",A6, "PCB","BaseType=Index,Index=1", "Close", "Q","0","all",,,,"T")/100,"")</f>
        <v>0.18981915606162073</v>
      </c>
      <c r="L6" s="4">
        <f>IFERROR(RTD("cqg.rtd",,"StudyData",A6, "PCB","BaseType=Index,Index=1", "Close", "A","0","all",,,,"T")/100,"")</f>
        <v>3.5882284336974539E-2</v>
      </c>
      <c r="M6" s="6">
        <f>RTD("cqg.rtd", ,"ContractData",A6, "T_CVol",, "T")</f>
        <v>2969.599753</v>
      </c>
      <c r="N6" s="8">
        <f xml:space="preserve"> IFERROR(M6/RTD("cqg.rtd",,"StudyData", $A6, "MA", "InputChoice=Vol,MAType=Sim,Period=21", "MA","D","-1","all",,,,"T"),"")</f>
        <v>1.2413228005803282E-3</v>
      </c>
      <c r="O6" s="9">
        <f>IFERROR(D6/RTD("cqg.rtd",,"StudyData","ATR("&amp;A6&amp;",MAType:=Sim,Period:=21)","Bar",, "Close", "D",,,,,,"T"),"")</f>
        <v>0</v>
      </c>
      <c r="P6" s="10">
        <f xml:space="preserve"> RTD("cqg.rtd",,"StudyData", $A6, "MA", "InputChoice=Close,MAType=Sim,Period=21", "MA","D",,"all",,,,"T")</f>
        <v>252.0619047619</v>
      </c>
      <c r="Q6" s="2">
        <f xml:space="preserve"> RTD("cqg.rtd",,"StudyData",$A6, "StdDev", "InputChoice=Close,Period1=21", "STDDEV","D",,"all",,,,"T")</f>
        <v>9.7418799490999994</v>
      </c>
      <c r="R6" s="2">
        <f t="shared" si="0"/>
        <v>1.4779585986819872</v>
      </c>
    </row>
    <row r="7" spans="1:18" ht="17.25" thickBot="1" x14ac:dyDescent="0.35">
      <c r="A7" s="25" t="s">
        <v>9</v>
      </c>
      <c r="B7" t="str">
        <f>PROPER(RTD("cqg.rtd", ,"ContractData",A7, "LongDescription",, "T"))</f>
        <v>Autodesk Inc</v>
      </c>
      <c r="C7" s="2">
        <f>RTD("cqg.rtd", ,"ContractData",A7, "LastTrade",, "T")</f>
        <v>234.20000000000002</v>
      </c>
      <c r="D7" s="2">
        <f>RTD("cqg.rtd", ,"ContractData",A7, "NetLastTrade",, "T")</f>
        <v>0</v>
      </c>
      <c r="E7" s="4" t="str">
        <f>IFERROR(RTD("cqg.rtd", ,"ContractData",A7, "PerCentNetLastTrade",, "T")/100,"")</f>
        <v/>
      </c>
      <c r="F7" s="2" t="str">
        <f>RTD("cqg.rtd", ,"ContractData",A7, "Open",, "T")</f>
        <v/>
      </c>
      <c r="G7" s="2" t="str">
        <f>RTD("cqg.rtd", ,"ContractData",A7, "High",, "T")</f>
        <v/>
      </c>
      <c r="H7" s="2" t="str">
        <f>RTD("cqg.rtd", ,"ContractData",A7, "Low",, "T")</f>
        <v/>
      </c>
      <c r="I7" s="4" t="str">
        <f>IFERROR(RTD("cqg.rtd",,"StudyData",A7, "PCB","BaseType=Index,Index=1", "Close", "W","0","all",,,,"T")/100,"")</f>
        <v/>
      </c>
      <c r="J7" s="4" t="str">
        <f>IFERROR(RTD("cqg.rtd",,"StudyData",A7, "PCB","BaseType=Index,Index=1", "Close", "M","0","all",,,,"T")/100,"")</f>
        <v/>
      </c>
      <c r="K7" s="4">
        <f>IFERROR(RTD("cqg.rtd",,"StudyData",A7, "PCB","BaseType=Index,Index=1", "Close", "Q","0","all",,,,"T")/100,"")</f>
        <v>0.20460857936426291</v>
      </c>
      <c r="L7" s="4">
        <f>IFERROR(RTD("cqg.rtd",,"StudyData",A7, "PCB","BaseType=Index,Index=1", "Close", "A","0","all",,,,"T")/100,"")</f>
        <v>-0.20881051315833918</v>
      </c>
      <c r="M7" s="6">
        <f>RTD("cqg.rtd", ,"ContractData",A7, "T_CVol",, "T")</f>
        <v>2357.6576460000001</v>
      </c>
      <c r="N7" s="8">
        <f xml:space="preserve"> IFERROR(M7/RTD("cqg.rtd",,"StudyData", $A7, "MA", "InputChoice=Vol,MAType=Sim,Period=21", "MA","D","-1","all",,,,"T"),"")</f>
        <v>1.0504035937173451E-3</v>
      </c>
      <c r="O7" s="9">
        <f>IFERROR(D7/RTD("cqg.rtd",,"StudyData","ATR("&amp;A7&amp;",MAType:=Sim,Period:=21)","Bar",, "Close", "D",,,,,,"T"),"")</f>
        <v>0</v>
      </c>
      <c r="P7" s="10">
        <f xml:space="preserve"> RTD("cqg.rtd",,"StudyData", $A7, "MA", "InputChoice=Close,MAType=Sim,Period=21", "MA","D",,"all",,,,"T")</f>
        <v>217.37571428570001</v>
      </c>
      <c r="Q7" s="2">
        <f xml:space="preserve"> RTD("cqg.rtd",,"StudyData",$A7, "StdDev", "InputChoice=Close,Period1=21", "STDDEV","D",,"all",,,,"T")</f>
        <v>12.3416675463</v>
      </c>
      <c r="R7" s="2">
        <f t="shared" si="0"/>
        <v>1.3632100890081</v>
      </c>
    </row>
    <row r="8" spans="1:18" ht="17.25" thickBot="1" x14ac:dyDescent="0.35">
      <c r="A8" s="25" t="s">
        <v>10</v>
      </c>
      <c r="B8" t="str">
        <f>PROPER(RTD("cqg.rtd", ,"ContractData",A8, "LongDescription",, "T"))</f>
        <v>Amer Elc Pwr Co Cmn</v>
      </c>
      <c r="C8" s="2">
        <f>RTD("cqg.rtd", ,"ContractData",A8, "LastTrade",, "T")</f>
        <v>127.85000000000001</v>
      </c>
      <c r="D8" s="2">
        <f>RTD("cqg.rtd", ,"ContractData",A8, "NetLastTrade",, "T")</f>
        <v>0</v>
      </c>
      <c r="E8" s="4" t="str">
        <f>IFERROR(RTD("cqg.rtd", ,"ContractData",A8, "PerCentNetLastTrade",, "T")/100,"")</f>
        <v/>
      </c>
      <c r="F8" s="2" t="str">
        <f>RTD("cqg.rtd", ,"ContractData",A8, "Open",, "T")</f>
        <v/>
      </c>
      <c r="G8" s="2" t="str">
        <f>RTD("cqg.rtd", ,"ContractData",A8, "High",, "T")</f>
        <v/>
      </c>
      <c r="H8" s="2" t="str">
        <f>RTD("cqg.rtd", ,"ContractData",A8, "Low",, "T")</f>
        <v/>
      </c>
      <c r="I8" s="4" t="str">
        <f>IFERROR(RTD("cqg.rtd",,"StudyData",A8, "PCB","BaseType=Index,Index=1", "Close", "W","0","all",,,,"T")/100,"")</f>
        <v/>
      </c>
      <c r="J8" s="4" t="str">
        <f>IFERROR(RTD("cqg.rtd",,"StudyData",A8, "PCB","BaseType=Index,Index=1", "Close", "M","0","all",,,,"T")/100,"")</f>
        <v/>
      </c>
      <c r="K8" s="4">
        <f>IFERROR(RTD("cqg.rtd",,"StudyData",A8, "PCB","BaseType=Index,Index=1", "Close", "Q","0","all",,,,"T")/100,"")</f>
        <v>-6.549228857539649E-2</v>
      </c>
      <c r="L8" s="4">
        <f>IFERROR(RTD("cqg.rtd",,"StudyData",A8, "PCB","BaseType=Index,Index=1", "Close", "A","0","all",,,,"T")/100,"")</f>
        <v>0.1087503252103027</v>
      </c>
      <c r="M8" s="6">
        <f>RTD("cqg.rtd", ,"ContractData",A8, "T_CVol",, "T")</f>
        <v>425.774</v>
      </c>
      <c r="N8" s="8">
        <f xml:space="preserve"> IFERROR(M8/RTD("cqg.rtd",,"StudyData", $A8, "MA", "InputChoice=Vol,MAType=Sim,Period=21", "MA","D","-1","all",,,,"T"),"")</f>
        <v>9.9085972568088311E-5</v>
      </c>
      <c r="O8" s="9">
        <f>IFERROR(D8/RTD("cqg.rtd",,"StudyData","ATR("&amp;A8&amp;",MAType:=Sim,Period:=21)","Bar",, "Close", "D",,,,,,"T"),"")</f>
        <v>0</v>
      </c>
      <c r="P8" s="10">
        <f xml:space="preserve"> RTD("cqg.rtd",,"StudyData", $A8, "MA", "InputChoice=Close,MAType=Sim,Period=21", "MA","D",,"all",,,,"T")</f>
        <v>132.9323809524</v>
      </c>
      <c r="Q8" s="2">
        <f xml:space="preserve"> RTD("cqg.rtd",,"StudyData",$A8, "StdDev", "InputChoice=Close,Period1=21", "STDDEV","D",,"all",,,,"T")</f>
        <v>2.8446054288</v>
      </c>
      <c r="R8" s="2">
        <f t="shared" si="0"/>
        <v>-1.7866734348967319</v>
      </c>
    </row>
    <row r="9" spans="1:18" ht="17.25" thickBot="1" x14ac:dyDescent="0.35">
      <c r="A9" s="25" t="s">
        <v>125</v>
      </c>
      <c r="B9" t="str">
        <f>PROPER(RTD("cqg.rtd", ,"ContractData",A9, "LongDescription",, "T"))</f>
        <v>Astera Labs, Inc.</v>
      </c>
      <c r="C9" s="2">
        <f>RTD("cqg.rtd", ,"ContractData",A9, "LastTrade",, "T")</f>
        <v>311.23</v>
      </c>
      <c r="D9" s="2">
        <f>RTD("cqg.rtd", ,"ContractData",A9, "NetLastTrade",, "T")</f>
        <v>0</v>
      </c>
      <c r="E9" s="4" t="str">
        <f>IFERROR(RTD("cqg.rtd", ,"ContractData",A9, "PerCentNetLastTrade",, "T")/100,"")</f>
        <v/>
      </c>
      <c r="F9" s="2" t="str">
        <f>RTD("cqg.rtd", ,"ContractData",A9, "Open",, "T")</f>
        <v/>
      </c>
      <c r="G9" s="2" t="str">
        <f>RTD("cqg.rtd", ,"ContractData",A9, "High",, "T")</f>
        <v/>
      </c>
      <c r="H9" s="2" t="str">
        <f>RTD("cqg.rtd", ,"ContractData",A9, "Low",, "T")</f>
        <v/>
      </c>
      <c r="I9" s="4" t="str">
        <f>IFERROR(RTD("cqg.rtd",,"StudyData",A9, "PCB","BaseType=Index,Index=1", "Close", "W","0","all",,,,"T")/100,"")</f>
        <v/>
      </c>
      <c r="J9" s="4" t="str">
        <f>IFERROR(RTD("cqg.rtd",,"StudyData",A9, "PCB","BaseType=Index,Index=1", "Close", "M","0","all",,,,"T")/100,"")</f>
        <v/>
      </c>
      <c r="K9" s="4">
        <f>IFERROR(RTD("cqg.rtd",,"StudyData",A9, "PCB","BaseType=Index,Index=1", "Close", "Q","0","all",,,,"T")/100,"")</f>
        <v>-0.35565815080120899</v>
      </c>
      <c r="L9" s="4">
        <f>IFERROR(RTD("cqg.rtd",,"StudyData",A9, "PCB","BaseType=Index,Index=1", "Close", "A","0","all",,,,"T")/100,"")</f>
        <v>0.87082231305602309</v>
      </c>
      <c r="M9" s="6">
        <f>RTD("cqg.rtd", ,"ContractData",A9, "T_CVol",, "T")</f>
        <v>61125.241469000001</v>
      </c>
      <c r="N9" s="8">
        <f xml:space="preserve"> IFERROR(M9/RTD("cqg.rtd",,"StudyData", $A9, "MA", "InputChoice=Vol,MAType=Sim,Period=21", "MA","D","-1","all",,,,"T"),"")</f>
        <v>1.3396574914126115E-2</v>
      </c>
      <c r="O9" s="9">
        <f>IFERROR(D9/RTD("cqg.rtd",,"StudyData","ATR("&amp;A9&amp;",MAType:=Sim,Period:=21)","Bar",, "Close", "D",,,,,,"T"),"")</f>
        <v>0</v>
      </c>
      <c r="P9" s="10">
        <f xml:space="preserve"> RTD("cqg.rtd",,"StudyData", $A9, "MA", "InputChoice=Close,MAType=Sim,Period=21", "MA","D",,"all",,,,"T")</f>
        <v>334.76095238099998</v>
      </c>
      <c r="Q9" s="2">
        <f xml:space="preserve"> RTD("cqg.rtd",,"StudyData",$A9, "StdDev", "InputChoice=Close,Period1=21", "STDDEV","D",,"all",,,,"T")</f>
        <v>49.701887662200001</v>
      </c>
      <c r="R9" s="2">
        <f t="shared" si="0"/>
        <v>-0.47344182460289258</v>
      </c>
    </row>
    <row r="10" spans="1:18" ht="17.25" thickBot="1" x14ac:dyDescent="0.35">
      <c r="A10" s="25" t="s">
        <v>126</v>
      </c>
      <c r="B10" t="str">
        <f>PROPER(RTD("cqg.rtd", ,"ContractData",A10, "LongDescription",, "T"))</f>
        <v>Alnylam Pharmaceut</v>
      </c>
      <c r="C10" s="2">
        <f>RTD("cqg.rtd", ,"ContractData",A10, "LastTrade",, "T")</f>
        <v>205.52</v>
      </c>
      <c r="D10" s="2">
        <f>RTD("cqg.rtd", ,"ContractData",A10, "NetLastTrade",, "T")</f>
        <v>0</v>
      </c>
      <c r="E10" s="4" t="str">
        <f>IFERROR(RTD("cqg.rtd", ,"ContractData",A10, "PerCentNetLastTrade",, "T")/100,"")</f>
        <v/>
      </c>
      <c r="F10" s="2" t="str">
        <f>RTD("cqg.rtd", ,"ContractData",A10, "Open",, "T")</f>
        <v/>
      </c>
      <c r="G10" s="2" t="str">
        <f>RTD("cqg.rtd", ,"ContractData",A10, "High",, "T")</f>
        <v/>
      </c>
      <c r="H10" s="2" t="str">
        <f>RTD("cqg.rtd", ,"ContractData",A10, "Low",, "T")</f>
        <v/>
      </c>
      <c r="I10" s="4" t="str">
        <f>IFERROR(RTD("cqg.rtd",,"StudyData",A10, "PCB","BaseType=Index,Index=1", "Close", "W","0","all",,,,"T")/100,"")</f>
        <v/>
      </c>
      <c r="J10" s="4" t="str">
        <f>IFERROR(RTD("cqg.rtd",,"StudyData",A10, "PCB","BaseType=Index,Index=1", "Close", "M","0","all",,,,"T")/100,"")</f>
        <v/>
      </c>
      <c r="K10" s="4">
        <f>IFERROR(RTD("cqg.rtd",,"StudyData",A10, "PCB","BaseType=Index,Index=1", "Close", "Q","0","all",,,,"T")/100,"")</f>
        <v>-0.31727734777264727</v>
      </c>
      <c r="L10" s="4">
        <f>IFERROR(RTD("cqg.rtd",,"StudyData",A10, "PCB","BaseType=Index,Index=1", "Close", "A","0","all",,,,"T")/100,"")</f>
        <v>-0.48316358606815046</v>
      </c>
      <c r="M10" s="6">
        <f>RTD("cqg.rtd", ,"ContractData",A10, "T_CVol",, "T")</f>
        <v>3903.7977209999999</v>
      </c>
      <c r="N10" s="8">
        <f xml:space="preserve"> IFERROR(M10/RTD("cqg.rtd",,"StudyData", $A10, "MA", "InputChoice=Vol,MAType=Sim,Period=21", "MA","D","-1","all",,,,"T"),"")</f>
        <v>1.8487208157864955E-3</v>
      </c>
      <c r="O10" s="9">
        <f>IFERROR(D10/RTD("cqg.rtd",,"StudyData","ATR("&amp;A10&amp;",MAType:=Sim,Period:=21)","Bar",, "Close", "D",,,,,,"T"),"")</f>
        <v>0</v>
      </c>
      <c r="P10" s="10">
        <f xml:space="preserve"> RTD("cqg.rtd",,"StudyData", $A10, "MA", "InputChoice=Close,MAType=Sim,Period=21", "MA","D",,"all",,,,"T")</f>
        <v>275.72619047619997</v>
      </c>
      <c r="Q10" s="2">
        <f xml:space="preserve"> RTD("cqg.rtd",,"StudyData",$A10, "StdDev", "InputChoice=Close,Period1=21", "STDDEV","D",,"all",,,,"T")</f>
        <v>33.272504947599998</v>
      </c>
      <c r="R10" s="2">
        <f t="shared" si="0"/>
        <v>-2.1100362171939224</v>
      </c>
    </row>
    <row r="11" spans="1:18" ht="17.25" thickBot="1" x14ac:dyDescent="0.35">
      <c r="A11" s="25" t="s">
        <v>11</v>
      </c>
      <c r="B11" t="str">
        <f>PROPER(RTD("cqg.rtd", ,"ContractData",A11, "LongDescription",, "T"))</f>
        <v>Applied Materials</v>
      </c>
      <c r="C11" s="2">
        <f>RTD("cqg.rtd", ,"ContractData",A11, "LastTrade",, "T")</f>
        <v>507.67</v>
      </c>
      <c r="D11" s="2">
        <f>RTD("cqg.rtd", ,"ContractData",A11, "NetLastTrade",, "T")</f>
        <v>0</v>
      </c>
      <c r="E11" s="4" t="str">
        <f>IFERROR(RTD("cqg.rtd", ,"ContractData",A11, "PerCentNetLastTrade",, "T")/100,"")</f>
        <v/>
      </c>
      <c r="F11" s="2" t="str">
        <f>RTD("cqg.rtd", ,"ContractData",A11, "Open",, "T")</f>
        <v/>
      </c>
      <c r="G11" s="2" t="str">
        <f>RTD("cqg.rtd", ,"ContractData",A11, "High",, "T")</f>
        <v/>
      </c>
      <c r="H11" s="2" t="str">
        <f>RTD("cqg.rtd", ,"ContractData",A11, "Low",, "T")</f>
        <v/>
      </c>
      <c r="I11" s="4" t="str">
        <f>IFERROR(RTD("cqg.rtd",,"StudyData",A11, "PCB","BaseType=Index,Index=1", "Close", "W","0","all",,,,"T")/100,"")</f>
        <v/>
      </c>
      <c r="J11" s="4" t="str">
        <f>IFERROR(RTD("cqg.rtd",,"StudyData",A11, "PCB","BaseType=Index,Index=1", "Close", "M","0","all",,,,"T")/100,"")</f>
        <v/>
      </c>
      <c r="K11" s="4">
        <f>IFERROR(RTD("cqg.rtd",,"StudyData",A11, "PCB","BaseType=Index,Index=1", "Close", "Q","0","all",,,,"T")/100,"")</f>
        <v>-0.29782849239280773</v>
      </c>
      <c r="L11" s="4">
        <f>IFERROR(RTD("cqg.rtd",,"StudyData",A11, "PCB","BaseType=Index,Index=1", "Close", "A","0","all",,,,"T")/100,"")</f>
        <v>0.97544651542861582</v>
      </c>
      <c r="M11" s="6">
        <f>RTD("cqg.rtd", ,"ContractData",A11, "T_CVol",, "T")</f>
        <v>59813.913015999999</v>
      </c>
      <c r="N11" s="8">
        <f xml:space="preserve"> IFERROR(M11/RTD("cqg.rtd",,"StudyData", $A11, "MA", "InputChoice=Vol,MAType=Sim,Period=21", "MA","D","-1","all",,,,"T"),"")</f>
        <v>6.8171478585601413E-3</v>
      </c>
      <c r="O11" s="9">
        <f>IFERROR(D11/RTD("cqg.rtd",,"StudyData","ATR("&amp;A11&amp;",MAType:=Sim,Period:=21)","Bar",, "Close", "D",,,,,,"T"),"")</f>
        <v>0</v>
      </c>
      <c r="P11" s="10">
        <f xml:space="preserve"> RTD("cqg.rtd",,"StudyData", $A11, "MA", "InputChoice=Close,MAType=Sim,Period=21", "MA","D",,"all",,,,"T")</f>
        <v>544.77095238100003</v>
      </c>
      <c r="Q11" s="2">
        <f xml:space="preserve"> RTD("cqg.rtd",,"StudyData",$A11, "StdDev", "InputChoice=Close,Period1=21", "STDDEV","D",,"all",,,,"T")</f>
        <v>41.7240559715</v>
      </c>
      <c r="R11" s="2">
        <f t="shared" si="0"/>
        <v>-0.88919812604848769</v>
      </c>
    </row>
    <row r="12" spans="1:18" ht="17.25" thickBot="1" x14ac:dyDescent="0.35">
      <c r="A12" s="25" t="s">
        <v>12</v>
      </c>
      <c r="B12" t="str">
        <f>PROPER(RTD("cqg.rtd", ,"ContractData",A12, "LongDescription",, "T"))</f>
        <v>Adv Micro Devices</v>
      </c>
      <c r="C12" s="2">
        <f>RTD("cqg.rtd", ,"ContractData",A12, "LastTrade",, "T")</f>
        <v>476.15000000000003</v>
      </c>
      <c r="D12" s="2">
        <f>RTD("cqg.rtd", ,"ContractData",A12, "NetLastTrade",, "T")</f>
        <v>0</v>
      </c>
      <c r="E12" s="4" t="str">
        <f>IFERROR(RTD("cqg.rtd", ,"ContractData",A12, "PerCentNetLastTrade",, "T")/100,"")</f>
        <v/>
      </c>
      <c r="F12" s="2" t="str">
        <f>RTD("cqg.rtd", ,"ContractData",A12, "Open",, "T")</f>
        <v/>
      </c>
      <c r="G12" s="2" t="str">
        <f>RTD("cqg.rtd", ,"ContractData",A12, "High",, "T")</f>
        <v/>
      </c>
      <c r="H12" s="2" t="str">
        <f>RTD("cqg.rtd", ,"ContractData",A12, "Low",, "T")</f>
        <v/>
      </c>
      <c r="I12" s="4" t="str">
        <f>IFERROR(RTD("cqg.rtd",,"StudyData",A12, "PCB","BaseType=Index,Index=1", "Close", "W","0","all",,,,"T")/100,"")</f>
        <v/>
      </c>
      <c r="J12" s="4" t="str">
        <f>IFERROR(RTD("cqg.rtd",,"StudyData",A12, "PCB","BaseType=Index,Index=1", "Close", "M","0","all",,,,"T")/100,"")</f>
        <v/>
      </c>
      <c r="K12" s="4">
        <f>IFERROR(RTD("cqg.rtd",,"StudyData",A12, "PCB","BaseType=Index,Index=1", "Close", "Q","0","all",,,,"T")/100,"")</f>
        <v>-0.18033774595031921</v>
      </c>
      <c r="L12" s="4">
        <f>IFERROR(RTD("cqg.rtd",,"StudyData",A12, "PCB","BaseType=Index,Index=1", "Close", "A","0","all",,,,"T")/100,"")</f>
        <v>1.2233376914456482</v>
      </c>
      <c r="M12" s="6">
        <f>RTD("cqg.rtd", ,"ContractData",A12, "T_CVol",, "T")</f>
        <v>452660.80560999998</v>
      </c>
      <c r="N12" s="8">
        <f xml:space="preserve"> IFERROR(M12/RTD("cqg.rtd",,"StudyData", $A12, "MA", "InputChoice=Vol,MAType=Sim,Period=21", "MA","D","-1","all",,,,"T"),"")</f>
        <v>1.6215004894267505E-2</v>
      </c>
      <c r="O12" s="9">
        <f>IFERROR(D12/RTD("cqg.rtd",,"StudyData","ATR("&amp;A12&amp;",MAType:=Sim,Period:=21)","Bar",, "Close", "D",,,,,,"T"),"")</f>
        <v>0</v>
      </c>
      <c r="P12" s="10">
        <f xml:space="preserve"> RTD("cqg.rtd",,"StudyData", $A12, "MA", "InputChoice=Close,MAType=Sim,Period=21", "MA","D",,"all",,,,"T")</f>
        <v>513.20571428569997</v>
      </c>
      <c r="Q12" s="2">
        <f xml:space="preserve"> RTD("cqg.rtd",,"StudyData",$A12, "StdDev", "InputChoice=Close,Period1=21", "STDDEV","D",,"all",,,,"T")</f>
        <v>34.289038311100001</v>
      </c>
      <c r="R12" s="2">
        <f t="shared" si="0"/>
        <v>-1.0806868932717868</v>
      </c>
    </row>
    <row r="13" spans="1:18" ht="17.25" thickBot="1" x14ac:dyDescent="0.35">
      <c r="A13" s="25" t="s">
        <v>13</v>
      </c>
      <c r="B13" t="str">
        <f>PROPER(RTD("cqg.rtd", ,"ContractData",A13, "LongDescription",, "T"))</f>
        <v>Amgen</v>
      </c>
      <c r="C13" s="2">
        <f>RTD("cqg.rtd", ,"ContractData",A13, "LastTrade",, "T")</f>
        <v>385.16</v>
      </c>
      <c r="D13" s="2">
        <f>RTD("cqg.rtd", ,"ContractData",A13, "NetLastTrade",, "T")</f>
        <v>0</v>
      </c>
      <c r="E13" s="4" t="str">
        <f>IFERROR(RTD("cqg.rtd", ,"ContractData",A13, "PerCentNetLastTrade",, "T")/100,"")</f>
        <v/>
      </c>
      <c r="F13" s="2" t="str">
        <f>RTD("cqg.rtd", ,"ContractData",A13, "Open",, "T")</f>
        <v/>
      </c>
      <c r="G13" s="2" t="str">
        <f>RTD("cqg.rtd", ,"ContractData",A13, "High",, "T")</f>
        <v/>
      </c>
      <c r="H13" s="2" t="str">
        <f>RTD("cqg.rtd", ,"ContractData",A13, "Low",, "T")</f>
        <v/>
      </c>
      <c r="I13" s="4" t="str">
        <f>IFERROR(RTD("cqg.rtd",,"StudyData",A13, "PCB","BaseType=Index,Index=1", "Close", "W","0","all",,,,"T")/100,"")</f>
        <v/>
      </c>
      <c r="J13" s="4" t="str">
        <f>IFERROR(RTD("cqg.rtd",,"StudyData",A13, "PCB","BaseType=Index,Index=1", "Close", "M","0","all",,,,"T")/100,"")</f>
        <v/>
      </c>
      <c r="K13" s="4">
        <f>IFERROR(RTD("cqg.rtd",,"StudyData",A13, "PCB","BaseType=Index,Index=1", "Close", "Q","0","all",,,,"T")/100,"")</f>
        <v>6.3625317574284829E-2</v>
      </c>
      <c r="L13" s="4">
        <f>IFERROR(RTD("cqg.rtd",,"StudyData",A13, "PCB","BaseType=Index,Index=1", "Close", "A","0","all",,,,"T")/100,"")</f>
        <v>0.17674375973847428</v>
      </c>
      <c r="M13" s="6">
        <f>RTD("cqg.rtd", ,"ContractData",A13, "T_CVol",, "T")</f>
        <v>2923.526617</v>
      </c>
      <c r="N13" s="8">
        <f xml:space="preserve"> IFERROR(M13/RTD("cqg.rtd",,"StudyData", $A13, "MA", "InputChoice=Vol,MAType=Sim,Period=21", "MA","D","-1","all",,,,"T"),"")</f>
        <v>1.2409519986285175E-3</v>
      </c>
      <c r="O13" s="9">
        <f>IFERROR(D13/RTD("cqg.rtd",,"StudyData","ATR("&amp;A13&amp;",MAType:=Sim,Period:=21)","Bar",, "Close", "D",,,,,,"T"),"")</f>
        <v>0</v>
      </c>
      <c r="P13" s="10">
        <f xml:space="preserve"> RTD("cqg.rtd",,"StudyData", $A13, "MA", "InputChoice=Close,MAType=Sim,Period=21", "MA","D",,"all",,,,"T")</f>
        <v>371.4471428571</v>
      </c>
      <c r="Q13" s="2">
        <f xml:space="preserve"> RTD("cqg.rtd",,"StudyData",$A13, "StdDev", "InputChoice=Close,Period1=21", "STDDEV","D",,"all",,,,"T")</f>
        <v>10.4184772413</v>
      </c>
      <c r="R13" s="2">
        <f t="shared" si="0"/>
        <v>1.3162055092409026</v>
      </c>
    </row>
    <row r="14" spans="1:18" ht="17.25" thickBot="1" x14ac:dyDescent="0.35">
      <c r="A14" s="25" t="s">
        <v>14</v>
      </c>
      <c r="B14" t="str">
        <f>PROPER(RTD("cqg.rtd", ,"ContractData",A14, "LongDescription",, "T"))</f>
        <v>Amazon.Com Inc</v>
      </c>
      <c r="C14" s="2">
        <f>RTD("cqg.rtd", ,"ContractData",A14, "LastTrade",, "T")</f>
        <v>271.58</v>
      </c>
      <c r="D14" s="2">
        <f>RTD("cqg.rtd", ,"ContractData",A14, "NetLastTrade",, "T")</f>
        <v>0</v>
      </c>
      <c r="E14" s="4" t="str">
        <f>IFERROR(RTD("cqg.rtd", ,"ContractData",A14, "PerCentNetLastTrade",, "T")/100,"")</f>
        <v/>
      </c>
      <c r="F14" s="2" t="str">
        <f>RTD("cqg.rtd", ,"ContractData",A14, "Open",, "T")</f>
        <v/>
      </c>
      <c r="G14" s="2" t="str">
        <f>RTD("cqg.rtd", ,"ContractData",A14, "High",, "T")</f>
        <v/>
      </c>
      <c r="H14" s="2" t="str">
        <f>RTD("cqg.rtd", ,"ContractData",A14, "Low",, "T")</f>
        <v/>
      </c>
      <c r="I14" s="4" t="str">
        <f>IFERROR(RTD("cqg.rtd",,"StudyData",A14, "PCB","BaseType=Index,Index=1", "Close", "W","0","all",,,,"T")/100,"")</f>
        <v/>
      </c>
      <c r="J14" s="4" t="str">
        <f>IFERROR(RTD("cqg.rtd",,"StudyData",A14, "PCB","BaseType=Index,Index=1", "Close", "M","0","all",,,,"T")/100,"")</f>
        <v/>
      </c>
      <c r="K14" s="4">
        <f>IFERROR(RTD("cqg.rtd",,"StudyData",A14, "PCB","BaseType=Index,Index=1", "Close", "Q","0","all",,,,"T")/100,"")</f>
        <v>0.13946463035998985</v>
      </c>
      <c r="L14" s="4">
        <f>IFERROR(RTD("cqg.rtd",,"StudyData",A14, "PCB","BaseType=Index,Index=1", "Close", "A","0","all",,,,"T")/100,"")</f>
        <v>0.17658781734685033</v>
      </c>
      <c r="M14" s="6">
        <f>RTD("cqg.rtd", ,"ContractData",A14, "T_CVol",, "T")</f>
        <v>1286234.0401989999</v>
      </c>
      <c r="N14" s="8">
        <f xml:space="preserve"> IFERROR(M14/RTD("cqg.rtd",,"StudyData", $A14, "MA", "InputChoice=Vol,MAType=Sim,Period=21", "MA","D","-1","all",,,,"T"),"")</f>
        <v>2.8156064738827681E-2</v>
      </c>
      <c r="O14" s="9">
        <f>IFERROR(D14/RTD("cqg.rtd",,"StudyData","ATR("&amp;A14&amp;",MAType:=Sim,Period:=21)","Bar",, "Close", "D",,,,,,"T"),"")</f>
        <v>0</v>
      </c>
      <c r="P14" s="10">
        <f xml:space="preserve"> RTD("cqg.rtd",,"StudyData", $A14, "MA", "InputChoice=Close,MAType=Sim,Period=21", "MA","D",,"all",,,,"T")</f>
        <v>245.17809523810001</v>
      </c>
      <c r="Q14" s="2">
        <f xml:space="preserve"> RTD("cqg.rtd",,"StudyData",$A14, "StdDev", "InputChoice=Close,Period1=21", "STDDEV","D",,"all",,,,"T")</f>
        <v>11.334973530799999</v>
      </c>
      <c r="R14" s="2">
        <f t="shared" si="0"/>
        <v>2.3292427362233616</v>
      </c>
    </row>
    <row r="15" spans="1:18" ht="17.25" thickBot="1" x14ac:dyDescent="0.35">
      <c r="A15" s="25" t="s">
        <v>15</v>
      </c>
      <c r="B15" t="str">
        <f>PROPER(RTD("cqg.rtd", ,"ContractData",A15, "LongDescription",, "T"))</f>
        <v>Applovin Corp Cla Cm</v>
      </c>
      <c r="C15" s="2">
        <f>RTD("cqg.rtd", ,"ContractData",A15, "LastTrade",, "T")</f>
        <v>395.90000000000003</v>
      </c>
      <c r="D15" s="2">
        <f>RTD("cqg.rtd", ,"ContractData",A15, "NetLastTrade",, "T")</f>
        <v>0</v>
      </c>
      <c r="E15" s="4" t="str">
        <f>IFERROR(RTD("cqg.rtd", ,"ContractData",A15, "PerCentNetLastTrade",, "T")/100,"")</f>
        <v/>
      </c>
      <c r="F15" s="2" t="str">
        <f>RTD("cqg.rtd", ,"ContractData",A15, "Open",, "T")</f>
        <v/>
      </c>
      <c r="G15" s="2" t="str">
        <f>RTD("cqg.rtd", ,"ContractData",A15, "High",, "T")</f>
        <v/>
      </c>
      <c r="H15" s="2" t="str">
        <f>RTD("cqg.rtd", ,"ContractData",A15, "Low",, "T")</f>
        <v/>
      </c>
      <c r="I15" s="4" t="str">
        <f>IFERROR(RTD("cqg.rtd",,"StudyData",A15, "PCB","BaseType=Index,Index=1", "Close", "W","0","all",,,,"T")/100,"")</f>
        <v/>
      </c>
      <c r="J15" s="4" t="str">
        <f>IFERROR(RTD("cqg.rtd",,"StudyData",A15, "PCB","BaseType=Index,Index=1", "Close", "M","0","all",,,,"T")/100,"")</f>
        <v/>
      </c>
      <c r="K15" s="4">
        <f>IFERROR(RTD("cqg.rtd",,"StudyData",A15, "PCB","BaseType=Index,Index=1", "Close", "Q","0","all",,,,"T")/100,"")</f>
        <v>-0.23160530248626823</v>
      </c>
      <c r="L15" s="4">
        <f>IFERROR(RTD("cqg.rtd",,"StudyData",A15, "PCB","BaseType=Index,Index=1", "Close", "A","0","all",,,,"T")/100,"")</f>
        <v>-0.41245436466712176</v>
      </c>
      <c r="M15" s="6">
        <f>RTD("cqg.rtd", ,"ContractData",A15, "T_CVol",, "T")</f>
        <v>14909.16827</v>
      </c>
      <c r="N15" s="8">
        <f xml:space="preserve"> IFERROR(M15/RTD("cqg.rtd",,"StudyData", $A15, "MA", "InputChoice=Vol,MAType=Sim,Period=21", "MA","D","-1","all",,,,"T"),"")</f>
        <v>2.4155433226474596E-3</v>
      </c>
      <c r="O15" s="9">
        <f>IFERROR(D15/RTD("cqg.rtd",,"StudyData","ATR("&amp;A15&amp;",MAType:=Sim,Period:=21)","Bar",, "Close", "D",,,,,,"T"),"")</f>
        <v>0</v>
      </c>
      <c r="P15" s="10">
        <f xml:space="preserve"> RTD("cqg.rtd",,"StudyData", $A15, "MA", "InputChoice=Close,MAType=Sim,Period=21", "MA","D",,"all",,,,"T")</f>
        <v>443.22047619049999</v>
      </c>
      <c r="Q15" s="2">
        <f xml:space="preserve"> RTD("cqg.rtd",,"StudyData",$A15, "StdDev", "InputChoice=Close,Period1=21", "STDDEV","D",,"all",,,,"T")</f>
        <v>48.649159683100002</v>
      </c>
      <c r="R15" s="2">
        <f t="shared" si="0"/>
        <v>-0.97268845954883765</v>
      </c>
    </row>
    <row r="16" spans="1:18" ht="17.25" thickBot="1" x14ac:dyDescent="0.35">
      <c r="A16" s="25" t="s">
        <v>127</v>
      </c>
      <c r="B16" t="str">
        <f>PROPER(RTD("cqg.rtd", ,"ContractData",A16, "LongDescription",, "T"))</f>
        <v>Arm Holdings Plc Ads</v>
      </c>
      <c r="C16" s="2">
        <f>RTD("cqg.rtd", ,"ContractData",A16, "LastTrade",, "T")</f>
        <v>239.69</v>
      </c>
      <c r="D16" s="2">
        <f>RTD("cqg.rtd", ,"ContractData",A16, "NetLastTrade",, "T")</f>
        <v>0</v>
      </c>
      <c r="E16" s="4" t="str">
        <f>IFERROR(RTD("cqg.rtd", ,"ContractData",A16, "PerCentNetLastTrade",, "T")/100,"")</f>
        <v/>
      </c>
      <c r="F16" s="2" t="str">
        <f>RTD("cqg.rtd", ,"ContractData",A16, "Open",, "T")</f>
        <v/>
      </c>
      <c r="G16" s="2" t="str">
        <f>RTD("cqg.rtd", ,"ContractData",A16, "High",, "T")</f>
        <v/>
      </c>
      <c r="H16" s="2" t="str">
        <f>RTD("cqg.rtd", ,"ContractData",A16, "Low",, "T")</f>
        <v/>
      </c>
      <c r="I16" s="4" t="str">
        <f>IFERROR(RTD("cqg.rtd",,"StudyData",A16, "PCB","BaseType=Index,Index=1", "Close", "W","0","all",,,,"T")/100,"")</f>
        <v/>
      </c>
      <c r="J16" s="4" t="str">
        <f>IFERROR(RTD("cqg.rtd",,"StudyData",A16, "PCB","BaseType=Index,Index=1", "Close", "M","0","all",,,,"T")/100,"")</f>
        <v/>
      </c>
      <c r="K16" s="4">
        <f>IFERROR(RTD("cqg.rtd",,"StudyData",A16, "PCB","BaseType=Index,Index=1", "Close", "Q","0","all",,,,"T")/100,"")</f>
        <v>-0.3239980821840539</v>
      </c>
      <c r="L16" s="4">
        <f>IFERROR(RTD("cqg.rtd",,"StudyData",A16, "PCB","BaseType=Index,Index=1", "Close", "A","0","all",,,,"T")/100,"")</f>
        <v>1.1927545512761868</v>
      </c>
      <c r="M16" s="6">
        <f>RTD("cqg.rtd", ,"ContractData",A16, "T_CVol",, "T")</f>
        <v>57932.222908000003</v>
      </c>
      <c r="N16" s="8">
        <f xml:space="preserve"> IFERROR(M16/RTD("cqg.rtd",,"StudyData", $A16, "MA", "InputChoice=Vol,MAType=Sim,Period=21", "MA","D","-1","all",,,,"T"),"")</f>
        <v>9.1052132812421901E-3</v>
      </c>
      <c r="O16" s="9">
        <f>IFERROR(D16/RTD("cqg.rtd",,"StudyData","ATR("&amp;A16&amp;",MAType:=Sim,Period:=21)","Bar",, "Close", "D",,,,,,"T"),"")</f>
        <v>0</v>
      </c>
      <c r="P16" s="10">
        <f xml:space="preserve"> RTD("cqg.rtd",,"StudyData", $A16, "MA", "InputChoice=Close,MAType=Sim,Period=21", "MA","D",,"all",,,,"T")</f>
        <v>276.3433333333</v>
      </c>
      <c r="Q16" s="2">
        <f xml:space="preserve"> RTD("cqg.rtd",,"StudyData",$A16, "StdDev", "InputChoice=Close,Period1=21", "STDDEV","D",,"all",,,,"T")</f>
        <v>28.604526836800002</v>
      </c>
      <c r="R16" s="2">
        <f t="shared" si="0"/>
        <v>-1.281382263108968</v>
      </c>
    </row>
    <row r="17" spans="1:18" ht="17.25" thickBot="1" x14ac:dyDescent="0.35">
      <c r="A17" s="26" t="s">
        <v>128</v>
      </c>
      <c r="B17" t="str">
        <f>PROPER(RTD("cqg.rtd", ,"ContractData",A17, "LongDescription",, "T"))</f>
        <v>Asml Hldg Ny Reg</v>
      </c>
      <c r="C17" s="2">
        <f>RTD("cqg.rtd", ,"ContractData",A17, "LastTrade",, "T")</f>
        <v>1629</v>
      </c>
      <c r="D17" s="2">
        <f>RTD("cqg.rtd", ,"ContractData",A17, "NetLastTrade",, "T")</f>
        <v>0</v>
      </c>
      <c r="E17" s="4" t="str">
        <f>IFERROR(RTD("cqg.rtd", ,"ContractData",A17, "PerCentNetLastTrade",, "T")/100,"")</f>
        <v/>
      </c>
      <c r="F17" s="2" t="str">
        <f>RTD("cqg.rtd", ,"ContractData",A17, "Open",, "T")</f>
        <v/>
      </c>
      <c r="G17" s="2" t="str">
        <f>RTD("cqg.rtd", ,"ContractData",A17, "High",, "T")</f>
        <v/>
      </c>
      <c r="H17" s="2" t="str">
        <f>RTD("cqg.rtd", ,"ContractData",A17, "Low",, "T")</f>
        <v/>
      </c>
      <c r="I17" s="4" t="str">
        <f>IFERROR(RTD("cqg.rtd",,"StudyData",A17, "PCB","BaseType=Index,Index=1", "Close", "W","0","all",,,,"T")/100,"")</f>
        <v/>
      </c>
      <c r="J17" s="4" t="str">
        <f>IFERROR(RTD("cqg.rtd",,"StudyData",A17, "PCB","BaseType=Index,Index=1", "Close", "M","0","all",,,,"T")/100,"")</f>
        <v/>
      </c>
      <c r="K17" s="4">
        <f>IFERROR(RTD("cqg.rtd",,"StudyData",A17, "PCB","BaseType=Index,Index=1", "Close", "Q","0","all",,,,"T")/100,"")</f>
        <v>-0.18117661251407433</v>
      </c>
      <c r="L17" s="4">
        <f>IFERROR(RTD("cqg.rtd",,"StudyData",A17, "PCB","BaseType=Index,Index=1", "Close", "A","0","all",,,,"T")/100,"")</f>
        <v>0.52262912904492154</v>
      </c>
      <c r="M17" s="6">
        <f>RTD("cqg.rtd", ,"ContractData",A17, "T_CVol",, "T")</f>
        <v>53844.919111000003</v>
      </c>
      <c r="N17" s="8">
        <f xml:space="preserve"> IFERROR(M17/RTD("cqg.rtd",,"StudyData", $A17, "MA", "InputChoice=Vol,MAType=Sim,Period=21", "MA","D","-1","all",,,,"T"),"")</f>
        <v>2.6271066404270071E-2</v>
      </c>
      <c r="O17" s="9">
        <f>IFERROR(D17/RTD("cqg.rtd",,"StudyData","ATR("&amp;A17&amp;",MAType:=Sim,Period:=21)","Bar",, "Close", "D",,,,,,"T"),"")</f>
        <v>0</v>
      </c>
      <c r="P17" s="10">
        <f xml:space="preserve"> RTD("cqg.rtd",,"StudyData", $A17, "MA", "InputChoice=Close,MAType=Sim,Period=21", "MA","D",,"all",,,,"T")</f>
        <v>1732.99</v>
      </c>
      <c r="Q17" s="2">
        <f xml:space="preserve"> RTD("cqg.rtd",,"StudyData",$A17, "StdDev", "InputChoice=Close,Period1=21", "STDDEV","D",,"all",,,,"T")</f>
        <v>80.396266793199999</v>
      </c>
      <c r="R17" s="2">
        <f t="shared" si="0"/>
        <v>-1.2934680196966011</v>
      </c>
    </row>
    <row r="18" spans="1:18" ht="17.25" thickBot="1" x14ac:dyDescent="0.35">
      <c r="A18" s="25" t="s">
        <v>16</v>
      </c>
      <c r="B18" t="str">
        <f>PROPER(RTD("cqg.rtd", ,"ContractData",A18, "LongDescription",, "T"))</f>
        <v>Broadcom Inc.</v>
      </c>
      <c r="C18" s="2">
        <f>RTD("cqg.rtd", ,"ContractData",A18, "LastTrade",, "T")</f>
        <v>389.28000000000003</v>
      </c>
      <c r="D18" s="2">
        <f>RTD("cqg.rtd", ,"ContractData",A18, "NetLastTrade",, "T")</f>
        <v>0</v>
      </c>
      <c r="E18" s="4" t="str">
        <f>IFERROR(RTD("cqg.rtd", ,"ContractData",A18, "PerCentNetLastTrade",, "T")/100,"")</f>
        <v/>
      </c>
      <c r="F18" s="2" t="str">
        <f>RTD("cqg.rtd", ,"ContractData",A18, "Open",, "T")</f>
        <v/>
      </c>
      <c r="G18" s="2" t="str">
        <f>RTD("cqg.rtd", ,"ContractData",A18, "High",, "T")</f>
        <v/>
      </c>
      <c r="H18" s="2" t="str">
        <f>RTD("cqg.rtd", ,"ContractData",A18, "Low",, "T")</f>
        <v/>
      </c>
      <c r="I18" s="4" t="str">
        <f>IFERROR(RTD("cqg.rtd",,"StudyData",A18, "PCB","BaseType=Index,Index=1", "Close", "W","0","all",,,,"T")/100,"")</f>
        <v/>
      </c>
      <c r="J18" s="4" t="str">
        <f>IFERROR(RTD("cqg.rtd",,"StudyData",A18, "PCB","BaseType=Index,Index=1", "Close", "M","0","all",,,,"T")/100,"")</f>
        <v/>
      </c>
      <c r="K18" s="4">
        <f>IFERROR(RTD("cqg.rtd",,"StudyData",A18, "PCB","BaseType=Index,Index=1", "Close", "Q","0","all",,,,"T")/100,"")</f>
        <v>3.0522832561217815E-2</v>
      </c>
      <c r="L18" s="4">
        <f>IFERROR(RTD("cqg.rtd",,"StudyData",A18, "PCB","BaseType=Index,Index=1", "Close", "A","0","all",,,,"T")/100,"")</f>
        <v>0.12476162958682462</v>
      </c>
      <c r="M18" s="6">
        <f>RTD("cqg.rtd", ,"ContractData",A18, "T_CVol",, "T")</f>
        <v>119061.043744</v>
      </c>
      <c r="N18" s="8">
        <f xml:space="preserve"> IFERROR(M18/RTD("cqg.rtd",,"StudyData", $A18, "MA", "InputChoice=Vol,MAType=Sim,Period=21", "MA","D","-1","all",,,,"T"),"")</f>
        <v>5.7009618107238336E-3</v>
      </c>
      <c r="O18" s="9">
        <f>IFERROR(D18/RTD("cqg.rtd",,"StudyData","ATR("&amp;A18&amp;",MAType:=Sim,Period:=21)","Bar",, "Close", "D",,,,,,"T"),"")</f>
        <v>0</v>
      </c>
      <c r="P18" s="10">
        <f xml:space="preserve"> RTD("cqg.rtd",,"StudyData", $A18, "MA", "InputChoice=Close,MAType=Sim,Period=21", "MA","D",,"all",,,,"T")</f>
        <v>384.9461904762</v>
      </c>
      <c r="Q18" s="2">
        <f xml:space="preserve"> RTD("cqg.rtd",,"StudyData",$A18, "StdDev", "InputChoice=Close,Period1=21", "STDDEV","D",,"all",,,,"T")</f>
        <v>9.1879706428999999</v>
      </c>
      <c r="R18" s="2">
        <f t="shared" si="0"/>
        <v>0.4716829964132479</v>
      </c>
    </row>
    <row r="19" spans="1:18" ht="17.25" thickBot="1" x14ac:dyDescent="0.35">
      <c r="A19" s="25" t="s">
        <v>17</v>
      </c>
      <c r="B19" t="str">
        <f>PROPER(RTD("cqg.rtd", ,"ContractData",A19, "LongDescription",, "T"))</f>
        <v>Axon Enterprise, Inc</v>
      </c>
      <c r="C19" s="2">
        <f>RTD("cqg.rtd", ,"ContractData",A19, "LastTrade",, "T")</f>
        <v>527.76</v>
      </c>
      <c r="D19" s="2">
        <f>RTD("cqg.rtd", ,"ContractData",A19, "NetLastTrade",, "T")</f>
        <v>0</v>
      </c>
      <c r="E19" s="4" t="str">
        <f>IFERROR(RTD("cqg.rtd", ,"ContractData",A19, "PerCentNetLastTrade",, "T")/100,"")</f>
        <v/>
      </c>
      <c r="F19" s="2" t="str">
        <f>RTD("cqg.rtd", ,"ContractData",A19, "Open",, "T")</f>
        <v/>
      </c>
      <c r="G19" s="2" t="str">
        <f>RTD("cqg.rtd", ,"ContractData",A19, "High",, "T")</f>
        <v/>
      </c>
      <c r="H19" s="2" t="str">
        <f>RTD("cqg.rtd", ,"ContractData",A19, "Low",, "T")</f>
        <v/>
      </c>
      <c r="I19" s="4" t="str">
        <f>IFERROR(RTD("cqg.rtd",,"StudyData",A19, "PCB","BaseType=Index,Index=1", "Close", "W","0","all",,,,"T")/100,"")</f>
        <v/>
      </c>
      <c r="J19" s="4" t="str">
        <f>IFERROR(RTD("cqg.rtd",,"StudyData",A19, "PCB","BaseType=Index,Index=1", "Close", "M","0","all",,,,"T")/100,"")</f>
        <v/>
      </c>
      <c r="K19" s="4">
        <f>IFERROR(RTD("cqg.rtd",,"StudyData",A19, "PCB","BaseType=Index,Index=1", "Close", "Q","0","all",,,,"T")/100,"")</f>
        <v>-5.8596885535398976E-2</v>
      </c>
      <c r="L19" s="4">
        <f>IFERROR(RTD("cqg.rtd",,"StudyData",A19, "PCB","BaseType=Index,Index=1", "Close", "A","0","all",,,,"T")/100,"")</f>
        <v>-7.0730547778775674E-2</v>
      </c>
      <c r="M19" s="6">
        <f>RTD("cqg.rtd", ,"ContractData",A19, "T_CVol",, "T")</f>
        <v>908.65428299999996</v>
      </c>
      <c r="N19" s="8">
        <f xml:space="preserve"> IFERROR(M19/RTD("cqg.rtd",,"StudyData", $A19, "MA", "InputChoice=Vol,MAType=Sim,Period=21", "MA","D","-1","all",,,,"T"),"")</f>
        <v>1.0910415701041384E-3</v>
      </c>
      <c r="O19" s="9">
        <f>IFERROR(D19/RTD("cqg.rtd",,"StudyData","ATR("&amp;A19&amp;",MAType:=Sim,Period:=21)","Bar",, "Close", "D",,,,,,"T"),"")</f>
        <v>0</v>
      </c>
      <c r="P19" s="10">
        <f xml:space="preserve"> RTD("cqg.rtd",,"StudyData", $A19, "MA", "InputChoice=Close,MAType=Sim,Period=21", "MA","D",,"all",,,,"T")</f>
        <v>543.20857142859995</v>
      </c>
      <c r="Q19" s="2">
        <f xml:space="preserve"> RTD("cqg.rtd",,"StudyData",$A19, "StdDev", "InputChoice=Close,Period1=21", "STDDEV","D",,"all",,,,"T")</f>
        <v>38.784193796399997</v>
      </c>
      <c r="R19" s="2">
        <f t="shared" si="0"/>
        <v>-0.39832132413782234</v>
      </c>
    </row>
    <row r="20" spans="1:18" ht="17.25" thickBot="1" x14ac:dyDescent="0.35">
      <c r="A20" s="25" t="s">
        <v>18</v>
      </c>
      <c r="B20" t="str">
        <f>PROPER(RTD("cqg.rtd", ,"ContractData",A20, "LongDescription",, "T"))</f>
        <v>Booking Holdings Inc</v>
      </c>
      <c r="C20" s="2">
        <f>RTD("cqg.rtd", ,"ContractData",A20, "LastTrade",, "T")</f>
        <v>192.9</v>
      </c>
      <c r="D20" s="2">
        <f>RTD("cqg.rtd", ,"ContractData",A20, "NetLastTrade",, "T")</f>
        <v>0</v>
      </c>
      <c r="E20" s="4" t="str">
        <f>IFERROR(RTD("cqg.rtd", ,"ContractData",A20, "PerCentNetLastTrade",, "T")/100,"")</f>
        <v/>
      </c>
      <c r="F20" s="2" t="str">
        <f>RTD("cqg.rtd", ,"ContractData",A20, "Open",, "T")</f>
        <v/>
      </c>
      <c r="G20" s="2" t="str">
        <f>RTD("cqg.rtd", ,"ContractData",A20, "High",, "T")</f>
        <v/>
      </c>
      <c r="H20" s="2" t="str">
        <f>RTD("cqg.rtd", ,"ContractData",A20, "Low",, "T")</f>
        <v/>
      </c>
      <c r="I20" s="4" t="str">
        <f>IFERROR(RTD("cqg.rtd",,"StudyData",A20, "PCB","BaseType=Index,Index=1", "Close", "W","0","all",,,,"T")/100,"")</f>
        <v/>
      </c>
      <c r="J20" s="4" t="str">
        <f>IFERROR(RTD("cqg.rtd",,"StudyData",A20, "PCB","BaseType=Index,Index=1", "Close", "M","0","all",,,,"T")/100,"")</f>
        <v/>
      </c>
      <c r="K20" s="4">
        <f>IFERROR(RTD("cqg.rtd",,"StudyData",A20, "PCB","BaseType=Index,Index=1", "Close", "Q","0","all",,,,"T")/100,"")</f>
        <v>8.2248653500897648E-2</v>
      </c>
      <c r="L20" s="4">
        <f>IFERROR(RTD("cqg.rtd",,"StudyData",A20, "PCB","BaseType=Index,Index=1", "Close", "A","0","all",,,,"T")/100,"")</f>
        <v>-9.9481816908641066E-2</v>
      </c>
      <c r="M20" s="6">
        <f>RTD("cqg.rtd", ,"ContractData",A20, "T_CVol",, "T")</f>
        <v>11133.075822999999</v>
      </c>
      <c r="N20" s="8">
        <f xml:space="preserve"> IFERROR(M20/RTD("cqg.rtd",,"StudyData", $A20, "MA", "InputChoice=Vol,MAType=Sim,Period=21", "MA","D","-1","all",,,,"T"),"")</f>
        <v>1.8214143517497092E-3</v>
      </c>
      <c r="O20" s="9">
        <f>IFERROR(D20/RTD("cqg.rtd",,"StudyData","ATR("&amp;A20&amp;",MAType:=Sim,Period:=21)","Bar",, "Close", "D",,,,,,"T"),"")</f>
        <v>0</v>
      </c>
      <c r="P20" s="10">
        <f xml:space="preserve"> RTD("cqg.rtd",,"StudyData", $A20, "MA", "InputChoice=Close,MAType=Sim,Period=21", "MA","D",,"all",,,,"T")</f>
        <v>183.06476190480001</v>
      </c>
      <c r="Q20" s="2">
        <f xml:space="preserve"> RTD("cqg.rtd",,"StudyData",$A20, "StdDev", "InputChoice=Close,Period1=21", "STDDEV","D",,"all",,,,"T")</f>
        <v>8.1147993075000002</v>
      </c>
      <c r="R20" s="2">
        <f t="shared" si="0"/>
        <v>1.2120124876175191</v>
      </c>
    </row>
    <row r="21" spans="1:18" ht="17.25" thickBot="1" x14ac:dyDescent="0.35">
      <c r="A21" s="25" t="s">
        <v>19</v>
      </c>
      <c r="B21" t="str">
        <f>PROPER(RTD("cqg.rtd", ,"ContractData",A21, "LongDescription",, "T"))</f>
        <v>Baker Hughes Co</v>
      </c>
      <c r="C21" s="2">
        <f>RTD("cqg.rtd", ,"ContractData",A21, "LastTrade",, "T")</f>
        <v>60.49</v>
      </c>
      <c r="D21" s="2">
        <f>RTD("cqg.rtd", ,"ContractData",A21, "NetLastTrade",, "T")</f>
        <v>0</v>
      </c>
      <c r="E21" s="4" t="str">
        <f>IFERROR(RTD("cqg.rtd", ,"ContractData",A21, "PerCentNetLastTrade",, "T")/100,"")</f>
        <v/>
      </c>
      <c r="F21" s="2" t="str">
        <f>RTD("cqg.rtd", ,"ContractData",A21, "Open",, "T")</f>
        <v/>
      </c>
      <c r="G21" s="2" t="str">
        <f>RTD("cqg.rtd", ,"ContractData",A21, "High",, "T")</f>
        <v/>
      </c>
      <c r="H21" s="2" t="str">
        <f>RTD("cqg.rtd", ,"ContractData",A21, "Low",, "T")</f>
        <v/>
      </c>
      <c r="I21" s="4" t="str">
        <f>IFERROR(RTD("cqg.rtd",,"StudyData",A21, "PCB","BaseType=Index,Index=1", "Close", "W","0","all",,,,"T")/100,"")</f>
        <v/>
      </c>
      <c r="J21" s="4" t="str">
        <f>IFERROR(RTD("cqg.rtd",,"StudyData",A21, "PCB","BaseType=Index,Index=1", "Close", "M","0","all",,,,"T")/100,"")</f>
        <v/>
      </c>
      <c r="K21" s="4">
        <f>IFERROR(RTD("cqg.rtd",,"StudyData",A21, "PCB","BaseType=Index,Index=1", "Close", "Q","0","all",,,,"T")/100,"")</f>
        <v>8.9909909909909935E-2</v>
      </c>
      <c r="L21" s="4">
        <f>IFERROR(RTD("cqg.rtd",,"StudyData",A21, "PCB","BaseType=Index,Index=1", "Close", "A","0","all",,,,"T")/100,"")</f>
        <v>0.3282828282828284</v>
      </c>
      <c r="M21" s="6">
        <f>RTD("cqg.rtd", ,"ContractData",A21, "T_CVol",, "T")</f>
        <v>5029.8469709999999</v>
      </c>
      <c r="N21" s="8">
        <f xml:space="preserve"> IFERROR(M21/RTD("cqg.rtd",,"StudyData", $A21, "MA", "InputChoice=Vol,MAType=Sim,Period=21", "MA","D","-1","all",,,,"T"),"")</f>
        <v>4.9057000077054787E-4</v>
      </c>
      <c r="O21" s="9">
        <f>IFERROR(D21/RTD("cqg.rtd",,"StudyData","ATR("&amp;A21&amp;",MAType:=Sim,Period:=21)","Bar",, "Close", "D",,,,,,"T"),"")</f>
        <v>0</v>
      </c>
      <c r="P21" s="10">
        <f xml:space="preserve"> RTD("cqg.rtd",,"StudyData", $A21, "MA", "InputChoice=Close,MAType=Sim,Period=21", "MA","D",,"all",,,,"T")</f>
        <v>57.397619047600003</v>
      </c>
      <c r="Q21" s="2">
        <f xml:space="preserve"> RTD("cqg.rtd",,"StudyData",$A21, "StdDev", "InputChoice=Close,Period1=21", "STDDEV","D",,"all",,,,"T")</f>
        <v>1.9004282845</v>
      </c>
      <c r="R21" s="2">
        <f t="shared" si="0"/>
        <v>1.6272021299733499</v>
      </c>
    </row>
    <row r="22" spans="1:18" ht="17.25" thickBot="1" x14ac:dyDescent="0.35">
      <c r="A22" s="25" t="s">
        <v>129</v>
      </c>
      <c r="B22" t="str">
        <f>PROPER(RTD("cqg.rtd", ,"ContractData",A22, "LongDescription",, "T"))</f>
        <v>Coca-Cola Europacifi</v>
      </c>
      <c r="C22" s="2">
        <f>RTD("cqg.rtd", ,"ContractData",A22, "LastTrade",, "T")</f>
        <v>109.46000000000001</v>
      </c>
      <c r="D22" s="2">
        <f>RTD("cqg.rtd", ,"ContractData",A22, "NetLastTrade",, "T")</f>
        <v>0</v>
      </c>
      <c r="E22" s="4" t="str">
        <f>IFERROR(RTD("cqg.rtd", ,"ContractData",A22, "PerCentNetLastTrade",, "T")/100,"")</f>
        <v/>
      </c>
      <c r="F22" s="2" t="str">
        <f>RTD("cqg.rtd", ,"ContractData",A22, "Open",, "T")</f>
        <v/>
      </c>
      <c r="G22" s="2" t="str">
        <f>RTD("cqg.rtd", ,"ContractData",A22, "High",, "T")</f>
        <v/>
      </c>
      <c r="H22" s="2" t="str">
        <f>RTD("cqg.rtd", ,"ContractData",A22, "Low",, "T")</f>
        <v/>
      </c>
      <c r="I22" s="4" t="str">
        <f>IFERROR(RTD("cqg.rtd",,"StudyData",A22, "PCB","BaseType=Index,Index=1", "Close", "W","0","all",,,,"T")/100,"")</f>
        <v/>
      </c>
      <c r="J22" s="4" t="str">
        <f>IFERROR(RTD("cqg.rtd",,"StudyData",A22, "PCB","BaseType=Index,Index=1", "Close", "M","0","all",,,,"T")/100,"")</f>
        <v/>
      </c>
      <c r="K22" s="4">
        <f>IFERROR(RTD("cqg.rtd",,"StudyData",A22, "PCB","BaseType=Index,Index=1", "Close", "Q","0","all",,,,"T")/100,"")</f>
        <v>9.3834315978814822E-2</v>
      </c>
      <c r="L22" s="4">
        <f>IFERROR(RTD("cqg.rtd",,"StudyData",A22, "PCB","BaseType=Index,Index=1", "Close", "A","0","all",,,,"T")/100,"")</f>
        <v>0.20683572216097026</v>
      </c>
      <c r="M22" s="6">
        <f>RTD("cqg.rtd", ,"ContractData",A22, "T_CVol",, "T")</f>
        <v>1534.2140300000001</v>
      </c>
      <c r="N22" s="8">
        <f xml:space="preserve"> IFERROR(M22/RTD("cqg.rtd",,"StudyData", $A22, "MA", "InputChoice=Vol,MAType=Sim,Period=21", "MA","D","-1","all",,,,"T"),"")</f>
        <v>7.8569876003808622E-4</v>
      </c>
      <c r="O22" s="9">
        <f>IFERROR(D22/RTD("cqg.rtd",,"StudyData","ATR("&amp;A22&amp;",MAType:=Sim,Period:=21)","Bar",, "Close", "D",,,,,,"T"),"")</f>
        <v>0</v>
      </c>
      <c r="P22" s="10">
        <f xml:space="preserve"> RTD("cqg.rtd",,"StudyData", $A22, "MA", "InputChoice=Close,MAType=Sim,Period=21", "MA","D",,"all",,,,"T")</f>
        <v>106.89857142859999</v>
      </c>
      <c r="Q22" s="2">
        <f xml:space="preserve"> RTD("cqg.rtd",,"StudyData",$A22, "StdDev", "InputChoice=Close,Period1=21", "STDDEV","D",,"all",,,,"T")</f>
        <v>2.3433274789</v>
      </c>
      <c r="R22" s="2">
        <f t="shared" si="0"/>
        <v>1.0930732449748743</v>
      </c>
    </row>
    <row r="23" spans="1:18" ht="17.25" thickBot="1" x14ac:dyDescent="0.35">
      <c r="A23" s="25" t="s">
        <v>20</v>
      </c>
      <c r="B23" t="str">
        <f>PROPER(RTD("cqg.rtd", ,"ContractData",A23, "LongDescription",, "T"))</f>
        <v>Cadence Design Sys</v>
      </c>
      <c r="C23" s="2">
        <f>RTD("cqg.rtd", ,"ContractData",A23, "LastTrade",, "T")</f>
        <v>340.02</v>
      </c>
      <c r="D23" s="2">
        <f>RTD("cqg.rtd", ,"ContractData",A23, "NetLastTrade",, "T")</f>
        <v>0</v>
      </c>
      <c r="E23" s="4" t="str">
        <f>IFERROR(RTD("cqg.rtd", ,"ContractData",A23, "PerCentNetLastTrade",, "T")/100,"")</f>
        <v/>
      </c>
      <c r="F23" s="2" t="str">
        <f>RTD("cqg.rtd", ,"ContractData",A23, "Open",, "T")</f>
        <v/>
      </c>
      <c r="G23" s="2" t="str">
        <f>RTD("cqg.rtd", ,"ContractData",A23, "High",, "T")</f>
        <v/>
      </c>
      <c r="H23" s="2" t="str">
        <f>RTD("cqg.rtd", ,"ContractData",A23, "Low",, "T")</f>
        <v/>
      </c>
      <c r="I23" s="4" t="str">
        <f>IFERROR(RTD("cqg.rtd",,"StudyData",A23, "PCB","BaseType=Index,Index=1", "Close", "W","0","all",,,,"T")/100,"")</f>
        <v/>
      </c>
      <c r="J23" s="4" t="str">
        <f>IFERROR(RTD("cqg.rtd",,"StudyData",A23, "PCB","BaseType=Index,Index=1", "Close", "M","0","all",,,,"T")/100,"")</f>
        <v/>
      </c>
      <c r="K23" s="4">
        <f>IFERROR(RTD("cqg.rtd",,"StudyData",A23, "PCB","BaseType=Index,Index=1", "Close", "Q","0","all",,,,"T")/100,"")</f>
        <v>-9.4053074709581172E-2</v>
      </c>
      <c r="L23" s="4">
        <f>IFERROR(RTD("cqg.rtd",,"StudyData",A23, "PCB","BaseType=Index,Index=1", "Close", "A","0","all",,,,"T")/100,"")</f>
        <v>8.7785526905112293E-2</v>
      </c>
      <c r="M23" s="6">
        <f>RTD("cqg.rtd", ,"ContractData",A23, "T_CVol",, "T")</f>
        <v>3358.3966059999998</v>
      </c>
      <c r="N23" s="8">
        <f xml:space="preserve"> IFERROR(M23/RTD("cqg.rtd",,"StudyData", $A23, "MA", "InputChoice=Vol,MAType=Sim,Period=21", "MA","D","-1","all",,,,"T"),"")</f>
        <v>1.4314427211554739E-3</v>
      </c>
      <c r="O23" s="9">
        <f>IFERROR(D23/RTD("cqg.rtd",,"StudyData","ATR("&amp;A23&amp;",MAType:=Sim,Period:=21)","Bar",, "Close", "D",,,,,,"T"),"")</f>
        <v>0</v>
      </c>
      <c r="P23" s="10">
        <f xml:space="preserve"> RTD("cqg.rtd",,"StudyData", $A23, "MA", "InputChoice=Close,MAType=Sim,Period=21", "MA","D",,"all",,,,"T")</f>
        <v>352.82</v>
      </c>
      <c r="Q23" s="2">
        <f xml:space="preserve"> RTD("cqg.rtd",,"StudyData",$A23, "StdDev", "InputChoice=Close,Period1=21", "STDDEV","D",,"all",,,,"T")</f>
        <v>20.754284927600001</v>
      </c>
      <c r="R23" s="2">
        <f t="shared" si="0"/>
        <v>-0.61674011148309826</v>
      </c>
    </row>
    <row r="24" spans="1:18" ht="17.25" thickBot="1" x14ac:dyDescent="0.35">
      <c r="A24" s="25" t="s">
        <v>21</v>
      </c>
      <c r="B24" t="str">
        <f>PROPER(RTD("cqg.rtd", ,"ContractData",A24, "LongDescription",, "T"))</f>
        <v>Constellation En Cm</v>
      </c>
      <c r="C24" s="2">
        <f>RTD("cqg.rtd", ,"ContractData",A24, "LastTrade",, "T")</f>
        <v>262.75</v>
      </c>
      <c r="D24" s="2">
        <f>RTD("cqg.rtd", ,"ContractData",A24, "NetLastTrade",, "T")</f>
        <v>0</v>
      </c>
      <c r="E24" s="4" t="str">
        <f>IFERROR(RTD("cqg.rtd", ,"ContractData",A24, "PerCentNetLastTrade",, "T")/100,"")</f>
        <v/>
      </c>
      <c r="F24" s="2" t="str">
        <f>RTD("cqg.rtd", ,"ContractData",A24, "Open",, "T")</f>
        <v/>
      </c>
      <c r="G24" s="2" t="str">
        <f>RTD("cqg.rtd", ,"ContractData",A24, "High",, "T")</f>
        <v/>
      </c>
      <c r="H24" s="2" t="str">
        <f>RTD("cqg.rtd", ,"ContractData",A24, "Low",, "T")</f>
        <v/>
      </c>
      <c r="I24" s="4" t="str">
        <f>IFERROR(RTD("cqg.rtd",,"StudyData",A24, "PCB","BaseType=Index,Index=1", "Close", "W","0","all",,,,"T")/100,"")</f>
        <v/>
      </c>
      <c r="J24" s="4" t="str">
        <f>IFERROR(RTD("cqg.rtd",,"StudyData",A24, "PCB","BaseType=Index,Index=1", "Close", "M","0","all",,,,"T")/100,"")</f>
        <v/>
      </c>
      <c r="K24" s="4">
        <f>IFERROR(RTD("cqg.rtd",,"StudyData",A24, "PCB","BaseType=Index,Index=1", "Close", "Q","0","all",,,,"T")/100,"")</f>
        <v>5.7897491645528827E-2</v>
      </c>
      <c r="L24" s="4">
        <f>IFERROR(RTD("cqg.rtd",,"StudyData",A24, "PCB","BaseType=Index,Index=1", "Close", "A","0","all",,,,"T")/100,"")</f>
        <v>-0.25623460809012932</v>
      </c>
      <c r="M24" s="6">
        <f>RTD("cqg.rtd", ,"ContractData",A24, "T_CVol",, "T")</f>
        <v>9317.7813640000004</v>
      </c>
      <c r="N24" s="8">
        <f xml:space="preserve"> IFERROR(M24/RTD("cqg.rtd",,"StudyData", $A24, "MA", "InputChoice=Vol,MAType=Sim,Period=21", "MA","D","-1","all",,,,"T"),"")</f>
        <v>3.2947728832969196E-3</v>
      </c>
      <c r="O24" s="9">
        <f>IFERROR(D24/RTD("cqg.rtd",,"StudyData","ATR("&amp;A24&amp;",MAType:=Sim,Period:=21)","Bar",, "Close", "D",,,,,,"T"),"")</f>
        <v>0</v>
      </c>
      <c r="P24" s="10">
        <f xml:space="preserve"> RTD("cqg.rtd",,"StudyData", $A24, "MA", "InputChoice=Close,MAType=Sim,Period=21", "MA","D",,"all",,,,"T")</f>
        <v>258.37571428569998</v>
      </c>
      <c r="Q24" s="2">
        <f xml:space="preserve"> RTD("cqg.rtd",,"StudyData",$A24, "StdDev", "InputChoice=Close,Period1=21", "STDDEV","D",,"all",,,,"T")</f>
        <v>9.6460954704000006</v>
      </c>
      <c r="R24" s="2">
        <f t="shared" si="0"/>
        <v>0.45347733989601741</v>
      </c>
    </row>
    <row r="25" spans="1:18" ht="17.25" thickBot="1" x14ac:dyDescent="0.35">
      <c r="A25" s="25" t="s">
        <v>22</v>
      </c>
      <c r="B25" t="str">
        <f>PROPER(RTD("cqg.rtd", ,"ContractData",A25, "LongDescription",, "T"))</f>
        <v>Comcast Corp A</v>
      </c>
      <c r="C25" s="2">
        <f>RTD("cqg.rtd", ,"ContractData",A25, "LastTrade",, "T")</f>
        <v>23.96</v>
      </c>
      <c r="D25" s="2">
        <f>RTD("cqg.rtd", ,"ContractData",A25, "NetLastTrade",, "T")</f>
        <v>0</v>
      </c>
      <c r="E25" s="4" t="str">
        <f>IFERROR(RTD("cqg.rtd", ,"ContractData",A25, "PerCentNetLastTrade",, "T")/100,"")</f>
        <v/>
      </c>
      <c r="F25" s="2" t="str">
        <f>RTD("cqg.rtd", ,"ContractData",A25, "Open",, "T")</f>
        <v/>
      </c>
      <c r="G25" s="2" t="str">
        <f>RTD("cqg.rtd", ,"ContractData",A25, "High",, "T")</f>
        <v/>
      </c>
      <c r="H25" s="2" t="str">
        <f>RTD("cqg.rtd", ,"ContractData",A25, "Low",, "T")</f>
        <v/>
      </c>
      <c r="I25" s="4" t="str">
        <f>IFERROR(RTD("cqg.rtd",,"StudyData",A25, "PCB","BaseType=Index,Index=1", "Close", "W","0","all",,,,"T")/100,"")</f>
        <v/>
      </c>
      <c r="J25" s="4" t="str">
        <f>IFERROR(RTD("cqg.rtd",,"StudyData",A25, "PCB","BaseType=Index,Index=1", "Close", "M","0","all",,,,"T")/100,"")</f>
        <v/>
      </c>
      <c r="K25" s="4">
        <f>IFERROR(RTD("cqg.rtd",,"StudyData",A25, "PCB","BaseType=Index,Index=1", "Close", "Q","0","all",,,,"T")/100,"")</f>
        <v>-2.4032586558044803E-2</v>
      </c>
      <c r="L25" s="4">
        <f>IFERROR(RTD("cqg.rtd",,"StudyData",A25, "PCB","BaseType=Index,Index=1", "Close", "A","0","all",,,,"T")/100,"")</f>
        <v>-0.19839411174305785</v>
      </c>
      <c r="M25" s="6">
        <f>RTD("cqg.rtd", ,"ContractData",A25, "T_CVol",, "T")</f>
        <v>31477.001009</v>
      </c>
      <c r="N25" s="8">
        <f xml:space="preserve"> IFERROR(M25/RTD("cqg.rtd",,"StudyData", $A25, "MA", "InputChoice=Vol,MAType=Sim,Period=21", "MA","D","-1","all",,,,"T"),"")</f>
        <v>9.1012311619437377E-4</v>
      </c>
      <c r="O25" s="9">
        <f>IFERROR(D25/RTD("cqg.rtd",,"StudyData","ATR("&amp;A25&amp;",MAType:=Sim,Period:=21)","Bar",, "Close", "D",,,,,,"T"),"")</f>
        <v>0</v>
      </c>
      <c r="P25" s="10">
        <f xml:space="preserve"> RTD("cqg.rtd",,"StudyData", $A25, "MA", "InputChoice=Close,MAType=Sim,Period=21", "MA","D",,"all",,,,"T")</f>
        <v>23.520952381000001</v>
      </c>
      <c r="Q25" s="2">
        <f xml:space="preserve"> RTD("cqg.rtd",,"StudyData",$A25, "StdDev", "InputChoice=Close,Period1=21", "STDDEV","D",,"all",,,,"T")</f>
        <v>0.60501007279999997</v>
      </c>
      <c r="R25" s="2">
        <f t="shared" si="0"/>
        <v>0.72568646166183326</v>
      </c>
    </row>
    <row r="26" spans="1:18" ht="17.25" thickBot="1" x14ac:dyDescent="0.35">
      <c r="A26" s="25" t="s">
        <v>23</v>
      </c>
      <c r="B26" t="str">
        <f>PROPER(RTD("cqg.rtd", ,"ContractData",A26, "LongDescription",, "T"))</f>
        <v>Costco Wholesale</v>
      </c>
      <c r="C26" s="2">
        <f>RTD("cqg.rtd", ,"ContractData",A26, "LastTrade",, "T")</f>
        <v>951.89</v>
      </c>
      <c r="D26" s="2">
        <f>RTD("cqg.rtd", ,"ContractData",A26, "NetLastTrade",, "T")</f>
        <v>0</v>
      </c>
      <c r="E26" s="4" t="str">
        <f>IFERROR(RTD("cqg.rtd", ,"ContractData",A26, "PerCentNetLastTrade",, "T")/100,"")</f>
        <v/>
      </c>
      <c r="F26" s="2" t="str">
        <f>RTD("cqg.rtd", ,"ContractData",A26, "Open",, "T")</f>
        <v/>
      </c>
      <c r="G26" s="2" t="str">
        <f>RTD("cqg.rtd", ,"ContractData",A26, "High",, "T")</f>
        <v/>
      </c>
      <c r="H26" s="2" t="str">
        <f>RTD("cqg.rtd", ,"ContractData",A26, "Low",, "T")</f>
        <v/>
      </c>
      <c r="I26" s="4" t="str">
        <f>IFERROR(RTD("cqg.rtd",,"StudyData",A26, "PCB","BaseType=Index,Index=1", "Close", "W","0","all",,,,"T")/100,"")</f>
        <v/>
      </c>
      <c r="J26" s="4" t="str">
        <f>IFERROR(RTD("cqg.rtd",,"StudyData",A26, "PCB","BaseType=Index,Index=1", "Close", "M","0","all",,,,"T")/100,"")</f>
        <v/>
      </c>
      <c r="K26" s="4">
        <f>IFERROR(RTD("cqg.rtd",,"StudyData",A26, "PCB","BaseType=Index,Index=1", "Close", "Q","0","all",,,,"T")/100,"")</f>
        <v>1.7552674056891145E-2</v>
      </c>
      <c r="L26" s="4">
        <f>IFERROR(RTD("cqg.rtd",,"StudyData",A26, "PCB","BaseType=Index,Index=1", "Close", "A","0","all",,,,"T")/100,"")</f>
        <v>0.10384535102163873</v>
      </c>
      <c r="M26" s="6">
        <f>RTD("cqg.rtd", ,"ContractData",A26, "T_CVol",, "T")</f>
        <v>3982.3330030000002</v>
      </c>
      <c r="N26" s="8">
        <f xml:space="preserve"> IFERROR(M26/RTD("cqg.rtd",,"StudyData", $A26, "MA", "InputChoice=Vol,MAType=Sim,Period=21", "MA","D","-1","all",,,,"T"),"")</f>
        <v>1.7737944821618209E-3</v>
      </c>
      <c r="O26" s="9">
        <f>IFERROR(D26/RTD("cqg.rtd",,"StudyData","ATR("&amp;A26&amp;",MAType:=Sim,Period:=21)","Bar",, "Close", "D",,,,,,"T"),"")</f>
        <v>0</v>
      </c>
      <c r="P26" s="10">
        <f xml:space="preserve"> RTD("cqg.rtd",,"StudyData", $A26, "MA", "InputChoice=Close,MAType=Sim,Period=21", "MA","D",,"all",,,,"T")</f>
        <v>939.75333333330002</v>
      </c>
      <c r="Q26" s="2">
        <f xml:space="preserve"> RTD("cqg.rtd",,"StudyData",$A26, "StdDev", "InputChoice=Close,Period1=21", "STDDEV","D",,"all",,,,"T")</f>
        <v>16.5076485399</v>
      </c>
      <c r="R26" s="2">
        <f t="shared" si="0"/>
        <v>0.7352147483249899</v>
      </c>
    </row>
    <row r="27" spans="1:18" ht="17.25" thickBot="1" x14ac:dyDescent="0.35">
      <c r="A27" s="25" t="s">
        <v>24</v>
      </c>
      <c r="B27" t="str">
        <f>PROPER(RTD("cqg.rtd", ,"ContractData",A27, "LongDescription",, "T"))</f>
        <v>Copart, Inc.</v>
      </c>
      <c r="C27" s="2">
        <f>RTD("cqg.rtd", ,"ContractData",A27, "LastTrade",, "T")</f>
        <v>29.12</v>
      </c>
      <c r="D27" s="2">
        <f>RTD("cqg.rtd", ,"ContractData",A27, "NetLastTrade",, "T")</f>
        <v>0</v>
      </c>
      <c r="E27" s="4" t="str">
        <f>IFERROR(RTD("cqg.rtd", ,"ContractData",A27, "PerCentNetLastTrade",, "T")/100,"")</f>
        <v/>
      </c>
      <c r="F27" s="2" t="str">
        <f>RTD("cqg.rtd", ,"ContractData",A27, "Open",, "T")</f>
        <v/>
      </c>
      <c r="G27" s="2" t="str">
        <f>RTD("cqg.rtd", ,"ContractData",A27, "High",, "T")</f>
        <v/>
      </c>
      <c r="H27" s="2" t="str">
        <f>RTD("cqg.rtd", ,"ContractData",A27, "Low",, "T")</f>
        <v/>
      </c>
      <c r="I27" s="4" t="str">
        <f>IFERROR(RTD("cqg.rtd",,"StudyData",A27, "PCB","BaseType=Index,Index=1", "Close", "W","0","all",,,,"T")/100,"")</f>
        <v/>
      </c>
      <c r="J27" s="4" t="str">
        <f>IFERROR(RTD("cqg.rtd",,"StudyData",A27, "PCB","BaseType=Index,Index=1", "Close", "M","0","all",,,,"T")/100,"")</f>
        <v/>
      </c>
      <c r="K27" s="4">
        <f>IFERROR(RTD("cqg.rtd",,"StudyData",A27, "PCB","BaseType=Index,Index=1", "Close", "Q","0","all",,,,"T")/100,"")</f>
        <v>3.299042213550904E-2</v>
      </c>
      <c r="L27" s="4">
        <f>IFERROR(RTD("cqg.rtd",,"StudyData",A27, "PCB","BaseType=Index,Index=1", "Close", "A","0","all",,,,"T")/100,"")</f>
        <v>-0.25619412515964235</v>
      </c>
      <c r="M27" s="6">
        <f>RTD("cqg.rtd", ,"ContractData",A27, "T_CVol",, "T")</f>
        <v>8671.5754149999993</v>
      </c>
      <c r="N27" s="8">
        <f xml:space="preserve"> IFERROR(M27/RTD("cqg.rtd",,"StudyData", $A27, "MA", "InputChoice=Vol,MAType=Sim,Period=21", "MA","D","-1","all",,,,"T"),"")</f>
        <v>7.0630765397136348E-4</v>
      </c>
      <c r="O27" s="9">
        <f>IFERROR(D27/RTD("cqg.rtd",,"StudyData","ATR("&amp;A27&amp;",MAType:=Sim,Period:=21)","Bar",, "Close", "D",,,,,,"T"),"")</f>
        <v>0</v>
      </c>
      <c r="P27" s="10">
        <f xml:space="preserve"> RTD("cqg.rtd",,"StudyData", $A27, "MA", "InputChoice=Close,MAType=Sim,Period=21", "MA","D",,"all",,,,"T")</f>
        <v>28.435714285700001</v>
      </c>
      <c r="Q27" s="2">
        <f xml:space="preserve"> RTD("cqg.rtd",,"StudyData",$A27, "StdDev", "InputChoice=Close,Period1=21", "STDDEV","D",,"all",,,,"T")</f>
        <v>1.1291782576</v>
      </c>
      <c r="R27" s="2">
        <f t="shared" si="0"/>
        <v>0.60600326803529447</v>
      </c>
    </row>
    <row r="28" spans="1:18" ht="17.25" thickBot="1" x14ac:dyDescent="0.35">
      <c r="A28" s="25" t="s">
        <v>25</v>
      </c>
      <c r="B28" t="str">
        <f>PROPER(RTD("cqg.rtd", ,"ContractData",A28, "LongDescription",, "T"))</f>
        <v>Crowdstrike Hld Cm A</v>
      </c>
      <c r="C28" s="2">
        <f>RTD("cqg.rtd", ,"ContractData",A28, "LastTrade",, "T")</f>
        <v>190.86</v>
      </c>
      <c r="D28" s="2">
        <f>RTD("cqg.rtd", ,"ContractData",A28, "NetLastTrade",, "T")</f>
        <v>0</v>
      </c>
      <c r="E28" s="4" t="str">
        <f>IFERROR(RTD("cqg.rtd", ,"ContractData",A28, "PerCentNetLastTrade",, "T")/100,"")</f>
        <v/>
      </c>
      <c r="F28" s="2" t="str">
        <f>RTD("cqg.rtd", ,"ContractData",A28, "Open",, "T")</f>
        <v/>
      </c>
      <c r="G28" s="2" t="str">
        <f>RTD("cqg.rtd", ,"ContractData",A28, "High",, "T")</f>
        <v/>
      </c>
      <c r="H28" s="2" t="str">
        <f>RTD("cqg.rtd", ,"ContractData",A28, "Low",, "T")</f>
        <v/>
      </c>
      <c r="I28" s="4" t="str">
        <f>IFERROR(RTD("cqg.rtd",,"StudyData",A28, "PCB","BaseType=Index,Index=1", "Close", "W","0","all",,,,"T")/100,"")</f>
        <v/>
      </c>
      <c r="J28" s="4" t="str">
        <f>IFERROR(RTD("cqg.rtd",,"StudyData",A28, "PCB","BaseType=Index,Index=1", "Close", "M","0","all",,,,"T")/100,"")</f>
        <v/>
      </c>
      <c r="K28" s="4">
        <f>IFERROR(RTD("cqg.rtd",,"StudyData",A28, "PCB","BaseType=Index,Index=1", "Close", "Q","0","all",,,,"T")/100,"")</f>
        <v>4.1933116678903712E-4</v>
      </c>
      <c r="L28" s="4">
        <f>IFERROR(RTD("cqg.rtd",,"StudyData",A28, "PCB","BaseType=Index,Index=1", "Close", "A","0","all",,,,"T")/100,"")</f>
        <v>0.62863725573854434</v>
      </c>
      <c r="M28" s="6">
        <f>RTD("cqg.rtd", ,"ContractData",A28, "T_CVol",, "T")</f>
        <v>75856.501722000001</v>
      </c>
      <c r="N28" s="8">
        <f xml:space="preserve"> IFERROR(M28/RTD("cqg.rtd",,"StudyData", $A28, "MA", "InputChoice=Vol,MAType=Sim,Period=21", "MA","D","-1","all",,,,"T"),"")</f>
        <v>8.8881350888933529E-3</v>
      </c>
      <c r="O28" s="9">
        <f>IFERROR(D28/RTD("cqg.rtd",,"StudyData","ATR("&amp;A28&amp;",MAType:=Sim,Period:=21)","Bar",, "Close", "D",,,,,,"T"),"")</f>
        <v>0</v>
      </c>
      <c r="P28" s="10">
        <f xml:space="preserve"> RTD("cqg.rtd",,"StudyData", $A28, "MA", "InputChoice=Close,MAType=Sim,Period=21", "MA","D",,"all",,,,"T")</f>
        <v>192.18761904760001</v>
      </c>
      <c r="Q28" s="2">
        <f xml:space="preserve"> RTD("cqg.rtd",,"StudyData",$A28, "StdDev", "InputChoice=Close,Period1=21", "STDDEV","D",,"all",,,,"T")</f>
        <v>8.8125240451</v>
      </c>
      <c r="R28" s="2">
        <f t="shared" si="0"/>
        <v>-0.1506513957642121</v>
      </c>
    </row>
    <row r="29" spans="1:18" ht="17.25" thickBot="1" x14ac:dyDescent="0.35">
      <c r="A29" s="25" t="s">
        <v>130</v>
      </c>
      <c r="B29" t="str">
        <f>PROPER(RTD("cqg.rtd", ,"ContractData",A29, "LongDescription",, "T"))</f>
        <v>Coreweave Cl A Cs</v>
      </c>
      <c r="C29" s="2">
        <f>RTD("cqg.rtd", ,"ContractData",A29, "LastTrade",, "T")</f>
        <v>71.77</v>
      </c>
      <c r="D29" s="2">
        <f>RTD("cqg.rtd", ,"ContractData",A29, "NetLastTrade",, "T")</f>
        <v>0</v>
      </c>
      <c r="E29" s="4" t="str">
        <f>IFERROR(RTD("cqg.rtd", ,"ContractData",A29, "PerCentNetLastTrade",, "T")/100,"")</f>
        <v/>
      </c>
      <c r="F29" s="2" t="str">
        <f>RTD("cqg.rtd", ,"ContractData",A29, "Open",, "T")</f>
        <v/>
      </c>
      <c r="G29" s="2" t="str">
        <f>RTD("cqg.rtd", ,"ContractData",A29, "High",, "T")</f>
        <v/>
      </c>
      <c r="H29" s="2" t="str">
        <f>RTD("cqg.rtd", ,"ContractData",A29, "Low",, "T")</f>
        <v/>
      </c>
      <c r="I29" s="4" t="str">
        <f>IFERROR(RTD("cqg.rtd",,"StudyData",A29, "PCB","BaseType=Index,Index=1", "Close", "W","0","all",,,,"T")/100,"")</f>
        <v/>
      </c>
      <c r="J29" s="4" t="str">
        <f>IFERROR(RTD("cqg.rtd",,"StudyData",A29, "PCB","BaseType=Index,Index=1", "Close", "M","0","all",,,,"T")/100,"")</f>
        <v/>
      </c>
      <c r="K29" s="4">
        <f>IFERROR(RTD("cqg.rtd",,"StudyData",A29, "PCB","BaseType=Index,Index=1", "Close", "Q","0","all",,,,"T")/100,"")</f>
        <v>-0.27898332328712083</v>
      </c>
      <c r="L29" s="4">
        <f>IFERROR(RTD("cqg.rtd",,"StudyData",A29, "PCB","BaseType=Index,Index=1", "Close", "A","0","all",,,,"T")/100,"")</f>
        <v>2.2343248149699286E-3</v>
      </c>
      <c r="M29" s="6">
        <f>RTD("cqg.rtd", ,"ContractData",A29, "T_CVol",, "T")</f>
        <v>291525.79417399998</v>
      </c>
      <c r="N29" s="8">
        <f xml:space="preserve"> IFERROR(M29/RTD("cqg.rtd",,"StudyData", $A29, "MA", "InputChoice=Vol,MAType=Sim,Period=21", "MA","D","-1","all",,,,"T"),"")</f>
        <v>1.1345087776580613E-2</v>
      </c>
      <c r="O29" s="9">
        <f>IFERROR(D29/RTD("cqg.rtd",,"StudyData","ATR("&amp;A29&amp;",MAType:=Sim,Period:=21)","Bar",, "Close", "D",,,,,,"T"),"")</f>
        <v>0</v>
      </c>
      <c r="P29" s="10">
        <f xml:space="preserve"> RTD("cqg.rtd",,"StudyData", $A29, "MA", "InputChoice=Close,MAType=Sim,Period=21", "MA","D",,"all",,,,"T")</f>
        <v>77.6033333333</v>
      </c>
      <c r="Q29" s="2">
        <f xml:space="preserve"> RTD("cqg.rtd",,"StudyData",$A29, "StdDev", "InputChoice=Close,Period1=21", "STDDEV","D",,"all",,,,"T")</f>
        <v>7.6571014865000002</v>
      </c>
      <c r="R29" s="2">
        <f t="shared" si="0"/>
        <v>-0.76182003641777174</v>
      </c>
    </row>
    <row r="30" spans="1:18" ht="17.25" thickBot="1" x14ac:dyDescent="0.35">
      <c r="A30" s="25" t="s">
        <v>26</v>
      </c>
      <c r="B30" t="str">
        <f>PROPER(RTD("cqg.rtd", ,"ContractData",A30, "LongDescription",, "T"))</f>
        <v>Cisco Systems Inc.</v>
      </c>
      <c r="C30" s="2">
        <f>RTD("cqg.rtd", ,"ContractData",A30, "LastTrade",, "T")</f>
        <v>115.99000000000001</v>
      </c>
      <c r="D30" s="2">
        <f>RTD("cqg.rtd", ,"ContractData",A30, "NetLastTrade",, "T")</f>
        <v>0</v>
      </c>
      <c r="E30" s="4" t="str">
        <f>IFERROR(RTD("cqg.rtd", ,"ContractData",A30, "PerCentNetLastTrade",, "T")/100,"")</f>
        <v/>
      </c>
      <c r="F30" s="2" t="str">
        <f>RTD("cqg.rtd", ,"ContractData",A30, "Open",, "T")</f>
        <v/>
      </c>
      <c r="G30" s="2" t="str">
        <f>RTD("cqg.rtd", ,"ContractData",A30, "High",, "T")</f>
        <v/>
      </c>
      <c r="H30" s="2" t="str">
        <f>RTD("cqg.rtd", ,"ContractData",A30, "Low",, "T")</f>
        <v/>
      </c>
      <c r="I30" s="4" t="str">
        <f>IFERROR(RTD("cqg.rtd",,"StudyData",A30, "PCB","BaseType=Index,Index=1", "Close", "W","0","all",,,,"T")/100,"")</f>
        <v/>
      </c>
      <c r="J30" s="4" t="str">
        <f>IFERROR(RTD("cqg.rtd",,"StudyData",A30, "PCB","BaseType=Index,Index=1", "Close", "M","0","all",,,,"T")/100,"")</f>
        <v/>
      </c>
      <c r="K30" s="4">
        <f>IFERROR(RTD("cqg.rtd",,"StudyData",A30, "PCB","BaseType=Index,Index=1", "Close", "Q","0","all",,,,"T")/100,"")</f>
        <v>-1.2514898688915364E-2</v>
      </c>
      <c r="L30" s="4">
        <f>IFERROR(RTD("cqg.rtd",,"StudyData",A30, "PCB","BaseType=Index,Index=1", "Close", "A","0","all",,,,"T")/100,"")</f>
        <v>0.50577697001168387</v>
      </c>
      <c r="M30" s="6">
        <f>RTD("cqg.rtd", ,"ContractData",A30, "T_CVol",, "T")</f>
        <v>79395.798775999996</v>
      </c>
      <c r="N30" s="8">
        <f xml:space="preserve"> IFERROR(M30/RTD("cqg.rtd",,"StudyData", $A30, "MA", "InputChoice=Vol,MAType=Sim,Period=21", "MA","D","-1","all",,,,"T"),"")</f>
        <v>3.8013218551713654E-3</v>
      </c>
      <c r="O30" s="9">
        <f>IFERROR(D30/RTD("cqg.rtd",,"StudyData","ATR("&amp;A30&amp;",MAType:=Sim,Period:=21)","Bar",, "Close", "D",,,,,,"T"),"")</f>
        <v>0</v>
      </c>
      <c r="P30" s="10">
        <f xml:space="preserve"> RTD("cqg.rtd",,"StudyData", $A30, "MA", "InputChoice=Close,MAType=Sim,Period=21", "MA","D",,"all",,,,"T")</f>
        <v>114.2433333333</v>
      </c>
      <c r="Q30" s="2">
        <f xml:space="preserve"> RTD("cqg.rtd",,"StudyData",$A30, "StdDev", "InputChoice=Close,Period1=21", "STDDEV","D",,"all",,,,"T")</f>
        <v>2.8707628542000001</v>
      </c>
      <c r="R30" s="2">
        <f t="shared" si="0"/>
        <v>0.60843293417447908</v>
      </c>
    </row>
    <row r="31" spans="1:18" ht="17.25" thickBot="1" x14ac:dyDescent="0.35">
      <c r="A31" s="25" t="s">
        <v>27</v>
      </c>
      <c r="B31" t="str">
        <f>PROPER(RTD("cqg.rtd", ,"ContractData",A31, "LongDescription",, "T"))</f>
        <v>Csx Corporation</v>
      </c>
      <c r="C31" s="2">
        <f>RTD("cqg.rtd", ,"ContractData",A31, "LastTrade",, "T")</f>
        <v>50.4</v>
      </c>
      <c r="D31" s="2">
        <f>RTD("cqg.rtd", ,"ContractData",A31, "NetLastTrade",, "T")</f>
        <v>0</v>
      </c>
      <c r="E31" s="4" t="str">
        <f>IFERROR(RTD("cqg.rtd", ,"ContractData",A31, "PerCentNetLastTrade",, "T")/100,"")</f>
        <v/>
      </c>
      <c r="F31" s="2" t="str">
        <f>RTD("cqg.rtd", ,"ContractData",A31, "Open",, "T")</f>
        <v/>
      </c>
      <c r="G31" s="2" t="str">
        <f>RTD("cqg.rtd", ,"ContractData",A31, "High",, "T")</f>
        <v/>
      </c>
      <c r="H31" s="2" t="str">
        <f>RTD("cqg.rtd", ,"ContractData",A31, "Low",, "T")</f>
        <v/>
      </c>
      <c r="I31" s="4" t="str">
        <f>IFERROR(RTD("cqg.rtd",,"StudyData",A31, "PCB","BaseType=Index,Index=1", "Close", "W","0","all",,,,"T")/100,"")</f>
        <v/>
      </c>
      <c r="J31" s="4" t="str">
        <f>IFERROR(RTD("cqg.rtd",,"StudyData",A31, "PCB","BaseType=Index,Index=1", "Close", "M","0","all",,,,"T")/100,"")</f>
        <v/>
      </c>
      <c r="K31" s="4">
        <f>IFERROR(RTD("cqg.rtd",,"StudyData",A31, "PCB","BaseType=Index,Index=1", "Close", "Q","0","all",,,,"T")/100,"")</f>
        <v>6.0382916053019098E-2</v>
      </c>
      <c r="L31" s="4">
        <f>IFERROR(RTD("cqg.rtd",,"StudyData",A31, "PCB","BaseType=Index,Index=1", "Close", "A","0","all",,,,"T")/100,"")</f>
        <v>0.39034482758620692</v>
      </c>
      <c r="M31" s="6">
        <f>RTD("cqg.rtd", ,"ContractData",A31, "T_CVol",, "T")</f>
        <v>2752.278444</v>
      </c>
      <c r="N31" s="8">
        <f xml:space="preserve"> IFERROR(M31/RTD("cqg.rtd",,"StudyData", $A31, "MA", "InputChoice=Vol,MAType=Sim,Period=21", "MA","D","-1","all",,,,"T"),"")</f>
        <v>1.9993981385545124E-4</v>
      </c>
      <c r="O31" s="9">
        <f>IFERROR(D31/RTD("cqg.rtd",,"StudyData","ATR("&amp;A31&amp;",MAType:=Sim,Period:=21)","Bar",, "Close", "D",,,,,,"T"),"")</f>
        <v>0</v>
      </c>
      <c r="P31" s="10">
        <f xml:space="preserve"> RTD("cqg.rtd",,"StudyData", $A31, "MA", "InputChoice=Close,MAType=Sim,Period=21", "MA","D",,"all",,,,"T")</f>
        <v>50.273333333300002</v>
      </c>
      <c r="Q31" s="2">
        <f xml:space="preserve"> RTD("cqg.rtd",,"StudyData",$A31, "StdDev", "InputChoice=Close,Period1=21", "STDDEV","D",,"all",,,,"T")</f>
        <v>1.1867696585</v>
      </c>
      <c r="R31" s="2">
        <f t="shared" si="0"/>
        <v>0.10673230967169751</v>
      </c>
    </row>
    <row r="32" spans="1:18" ht="17.25" thickBot="1" x14ac:dyDescent="0.35">
      <c r="A32" s="25" t="s">
        <v>28</v>
      </c>
      <c r="B32" t="str">
        <f>PROPER(RTD("cqg.rtd", ,"ContractData",A32, "LongDescription",, "T"))</f>
        <v>Cintas Corp</v>
      </c>
      <c r="C32" s="2">
        <f>RTD("cqg.rtd", ,"ContractData",A32, "LastTrade",, "T")</f>
        <v>204.63</v>
      </c>
      <c r="D32" s="2">
        <f>RTD("cqg.rtd", ,"ContractData",A32, "NetLastTrade",, "T")</f>
        <v>0</v>
      </c>
      <c r="E32" s="4" t="str">
        <f>IFERROR(RTD("cqg.rtd", ,"ContractData",A32, "PerCentNetLastTrade",, "T")/100,"")</f>
        <v/>
      </c>
      <c r="F32" s="2" t="str">
        <f>RTD("cqg.rtd", ,"ContractData",A32, "Open",, "T")</f>
        <v/>
      </c>
      <c r="G32" s="2" t="str">
        <f>RTD("cqg.rtd", ,"ContractData",A32, "High",, "T")</f>
        <v/>
      </c>
      <c r="H32" s="2" t="str">
        <f>RTD("cqg.rtd", ,"ContractData",A32, "Low",, "T")</f>
        <v/>
      </c>
      <c r="I32" s="4" t="str">
        <f>IFERROR(RTD("cqg.rtd",,"StudyData",A32, "PCB","BaseType=Index,Index=1", "Close", "W","0","all",,,,"T")/100,"")</f>
        <v/>
      </c>
      <c r="J32" s="4" t="str">
        <f>IFERROR(RTD("cqg.rtd",,"StudyData",A32, "PCB","BaseType=Index,Index=1", "Close", "M","0","all",,,,"T")/100,"")</f>
        <v/>
      </c>
      <c r="K32" s="4">
        <f>IFERROR(RTD("cqg.rtd",,"StudyData",A32, "PCB","BaseType=Index,Index=1", "Close", "Q","0","all",,,,"T")/100,"")</f>
        <v>0.20313969896519271</v>
      </c>
      <c r="L32" s="4">
        <f>IFERROR(RTD("cqg.rtd",,"StudyData",A32, "PCB","BaseType=Index,Index=1", "Close", "A","0","all",,,,"T")/100,"")</f>
        <v>8.8052320944329257E-2</v>
      </c>
      <c r="M32" s="6">
        <f>RTD("cqg.rtd", ,"ContractData",A32, "T_CVol",, "T")</f>
        <v>1215.644</v>
      </c>
      <c r="N32" s="8">
        <f xml:space="preserve"> IFERROR(M32/RTD("cqg.rtd",,"StudyData", $A32, "MA", "InputChoice=Vol,MAType=Sim,Period=21", "MA","D","-1","all",,,,"T"),"")</f>
        <v>4.6180226605366042E-4</v>
      </c>
      <c r="O32" s="9">
        <f>IFERROR(D32/RTD("cqg.rtd",,"StudyData","ATR("&amp;A32&amp;",MAType:=Sim,Period:=21)","Bar",, "Close", "D",,,,,,"T"),"")</f>
        <v>0</v>
      </c>
      <c r="P32" s="10">
        <f xml:space="preserve"> RTD("cqg.rtd",,"StudyData", $A32, "MA", "InputChoice=Close,MAType=Sim,Period=21", "MA","D",,"all",,,,"T")</f>
        <v>197.13857142859999</v>
      </c>
      <c r="Q32" s="2">
        <f xml:space="preserve"> RTD("cqg.rtd",,"StudyData",$A32, "StdDev", "InputChoice=Close,Period1=21", "STDDEV","D",,"all",,,,"T")</f>
        <v>12.572510938300001</v>
      </c>
      <c r="R32" s="2">
        <f t="shared" si="0"/>
        <v>0.59585778912139609</v>
      </c>
    </row>
    <row r="33" spans="1:18" ht="17.25" thickBot="1" x14ac:dyDescent="0.35">
      <c r="A33" s="25" t="s">
        <v>29</v>
      </c>
      <c r="B33" t="str">
        <f>PROPER(RTD("cqg.rtd", ,"ContractData",A33, "LongDescription",, "T"))</f>
        <v>Doordash, Inc. Cl A</v>
      </c>
      <c r="C33" s="2">
        <f>RTD("cqg.rtd", ,"ContractData",A33, "LastTrade",, "T")</f>
        <v>196.16</v>
      </c>
      <c r="D33" s="2">
        <f>RTD("cqg.rtd", ,"ContractData",A33, "NetLastTrade",, "T")</f>
        <v>0</v>
      </c>
      <c r="E33" s="4" t="str">
        <f>IFERROR(RTD("cqg.rtd", ,"ContractData",A33, "PerCentNetLastTrade",, "T")/100,"")</f>
        <v/>
      </c>
      <c r="F33" s="2" t="str">
        <f>RTD("cqg.rtd", ,"ContractData",A33, "Open",, "T")</f>
        <v/>
      </c>
      <c r="G33" s="2" t="str">
        <f>RTD("cqg.rtd", ,"ContractData",A33, "High",, "T")</f>
        <v/>
      </c>
      <c r="H33" s="2" t="str">
        <f>RTD("cqg.rtd", ,"ContractData",A33, "Low",, "T")</f>
        <v/>
      </c>
      <c r="I33" s="4" t="str">
        <f>IFERROR(RTD("cqg.rtd",,"StudyData",A33, "PCB","BaseType=Index,Index=1", "Close", "W","0","all",,,,"T")/100,"")</f>
        <v/>
      </c>
      <c r="J33" s="4" t="str">
        <f>IFERROR(RTD("cqg.rtd",,"StudyData",A33, "PCB","BaseType=Index,Index=1", "Close", "M","0","all",,,,"T")/100,"")</f>
        <v/>
      </c>
      <c r="K33" s="4">
        <f>IFERROR(RTD("cqg.rtd",,"StudyData",A33, "PCB","BaseType=Index,Index=1", "Close", "Q","0","all",,,,"T")/100,"")</f>
        <v>6.3024982387687611E-2</v>
      </c>
      <c r="L33" s="4">
        <f>IFERROR(RTD("cqg.rtd",,"StudyData",A33, "PCB","BaseType=Index,Index=1", "Close", "A","0","all",,,,"T")/100,"")</f>
        <v>-0.13387495584599088</v>
      </c>
      <c r="M33" s="6">
        <f>RTD("cqg.rtd", ,"ContractData",A33, "T_CVol",, "T")</f>
        <v>3981.2121539999998</v>
      </c>
      <c r="N33" s="8">
        <f xml:space="preserve"> IFERROR(M33/RTD("cqg.rtd",,"StudyData", $A33, "MA", "InputChoice=Vol,MAType=Sim,Period=21", "MA","D","-1","all",,,,"T"),"")</f>
        <v>1.0727653101036811E-3</v>
      </c>
      <c r="O33" s="9">
        <f>IFERROR(D33/RTD("cqg.rtd",,"StudyData","ATR("&amp;A33&amp;",MAType:=Sim,Period:=21)","Bar",, "Close", "D",,,,,,"T"),"")</f>
        <v>0</v>
      </c>
      <c r="P33" s="10">
        <f xml:space="preserve"> RTD("cqg.rtd",,"StudyData", $A33, "MA", "InputChoice=Close,MAType=Sim,Period=21", "MA","D",,"all",,,,"T")</f>
        <v>188.40285714289999</v>
      </c>
      <c r="Q33" s="2">
        <f xml:space="preserve"> RTD("cqg.rtd",,"StudyData",$A33, "StdDev", "InputChoice=Close,Period1=21", "STDDEV","D",,"all",,,,"T")</f>
        <v>7.2616383714000001</v>
      </c>
      <c r="R33" s="2">
        <f t="shared" si="0"/>
        <v>1.068235907705285</v>
      </c>
    </row>
    <row r="34" spans="1:18" ht="17.25" thickBot="1" x14ac:dyDescent="0.35">
      <c r="A34" s="25" t="s">
        <v>30</v>
      </c>
      <c r="B34" t="str">
        <f>PROPER(RTD("cqg.rtd", ,"ContractData",A34, "LongDescription",, "T"))</f>
        <v>Datadog Inc.L A Cmn</v>
      </c>
      <c r="C34" s="2">
        <f>RTD("cqg.rtd", ,"ContractData",A34, "LastTrade",, "T")</f>
        <v>267.97000000000003</v>
      </c>
      <c r="D34" s="2">
        <f>RTD("cqg.rtd", ,"ContractData",A34, "NetLastTrade",, "T")</f>
        <v>0</v>
      </c>
      <c r="E34" s="4" t="str">
        <f>IFERROR(RTD("cqg.rtd", ,"ContractData",A34, "PerCentNetLastTrade",, "T")/100,"")</f>
        <v/>
      </c>
      <c r="F34" s="2" t="str">
        <f>RTD("cqg.rtd", ,"ContractData",A34, "Open",, "T")</f>
        <v/>
      </c>
      <c r="G34" s="2" t="str">
        <f>RTD("cqg.rtd", ,"ContractData",A34, "High",, "T")</f>
        <v/>
      </c>
      <c r="H34" s="2" t="str">
        <f>RTD("cqg.rtd", ,"ContractData",A34, "Low",, "T")</f>
        <v/>
      </c>
      <c r="I34" s="4" t="str">
        <f>IFERROR(RTD("cqg.rtd",,"StudyData",A34, "PCB","BaseType=Index,Index=1", "Close", "W","0","all",,,,"T")/100,"")</f>
        <v/>
      </c>
      <c r="J34" s="4" t="str">
        <f>IFERROR(RTD("cqg.rtd",,"StudyData",A34, "PCB","BaseType=Index,Index=1", "Close", "M","0","all",,,,"T")/100,"")</f>
        <v/>
      </c>
      <c r="K34" s="4">
        <f>IFERROR(RTD("cqg.rtd",,"StudyData",A34, "PCB","BaseType=Index,Index=1", "Close", "Q","0","all",,,,"T")/100,"")</f>
        <v>2.9228760178214831E-2</v>
      </c>
      <c r="L34" s="4">
        <f>IFERROR(RTD("cqg.rtd",,"StudyData",A34, "PCB","BaseType=Index,Index=1", "Close", "A","0","all",,,,"T")/100,"")</f>
        <v>0.97051253768659473</v>
      </c>
      <c r="M34" s="6">
        <f>RTD("cqg.rtd", ,"ContractData",A34, "T_CVol",, "T")</f>
        <v>14849.471228</v>
      </c>
      <c r="N34" s="8">
        <f xml:space="preserve"> IFERROR(M34/RTD("cqg.rtd",,"StudyData", $A34, "MA", "InputChoice=Vol,MAType=Sim,Period=21", "MA","D","-1","all",,,,"T"),"")</f>
        <v>3.6030831678918085E-3</v>
      </c>
      <c r="O34" s="9">
        <f>IFERROR(D34/RTD("cqg.rtd",,"StudyData","ATR("&amp;A34&amp;",MAType:=Sim,Period:=21)","Bar",, "Close", "D",,,,,,"T"),"")</f>
        <v>0</v>
      </c>
      <c r="P34" s="10">
        <f xml:space="preserve"> RTD("cqg.rtd",,"StudyData", $A34, "MA", "InputChoice=Close,MAType=Sim,Period=21", "MA","D",,"all",,,,"T")</f>
        <v>259.17619047620002</v>
      </c>
      <c r="Q34" s="2">
        <f xml:space="preserve"> RTD("cqg.rtd",,"StudyData",$A34, "StdDev", "InputChoice=Close,Period1=21", "STDDEV","D",,"all",,,,"T")</f>
        <v>7.7808663222999996</v>
      </c>
      <c r="R34" s="2">
        <f t="shared" si="0"/>
        <v>1.1301838586529764</v>
      </c>
    </row>
    <row r="35" spans="1:18" ht="17.25" thickBot="1" x14ac:dyDescent="0.35">
      <c r="A35" s="25" t="s">
        <v>31</v>
      </c>
      <c r="B35" t="str">
        <f>PROPER(RTD("cqg.rtd", ,"ContractData",A35, "LongDescription",, "T"))</f>
        <v>Dexcom</v>
      </c>
      <c r="C35" s="2">
        <f>RTD("cqg.rtd", ,"ContractData",A35, "LastTrade",, "T")</f>
        <v>83.45</v>
      </c>
      <c r="D35" s="2">
        <f>RTD("cqg.rtd", ,"ContractData",A35, "NetLastTrade",, "T")</f>
        <v>0</v>
      </c>
      <c r="E35" s="4" t="str">
        <f>IFERROR(RTD("cqg.rtd", ,"ContractData",A35, "PerCentNetLastTrade",, "T")/100,"")</f>
        <v/>
      </c>
      <c r="F35" s="2" t="str">
        <f>RTD("cqg.rtd", ,"ContractData",A35, "Open",, "T")</f>
        <v/>
      </c>
      <c r="G35" s="2" t="str">
        <f>RTD("cqg.rtd", ,"ContractData",A35, "High",, "T")</f>
        <v/>
      </c>
      <c r="H35" s="2" t="str">
        <f>RTD("cqg.rtd", ,"ContractData",A35, "Low",, "T")</f>
        <v/>
      </c>
      <c r="I35" s="4" t="str">
        <f>IFERROR(RTD("cqg.rtd",,"StudyData",A35, "PCB","BaseType=Index,Index=1", "Close", "W","0","all",,,,"T")/100,"")</f>
        <v/>
      </c>
      <c r="J35" s="4" t="str">
        <f>IFERROR(RTD("cqg.rtd",,"StudyData",A35, "PCB","BaseType=Index,Index=1", "Close", "M","0","all",,,,"T")/100,"")</f>
        <v/>
      </c>
      <c r="K35" s="4">
        <f>IFERROR(RTD("cqg.rtd",,"StudyData",A35, "PCB","BaseType=Index,Index=1", "Close", "Q","0","all",,,,"T")/100,"")</f>
        <v>0.23904974016332606</v>
      </c>
      <c r="L35" s="4">
        <f>IFERROR(RTD("cqg.rtd",,"StudyData",A35, "PCB","BaseType=Index,Index=1", "Close", "A","0","all",,,,"T")/100,"")</f>
        <v>0.25734518607804729</v>
      </c>
      <c r="M35" s="6">
        <f>RTD("cqg.rtd", ,"ContractData",A35, "T_CVol",, "T")</f>
        <v>3091.7707949999999</v>
      </c>
      <c r="N35" s="8">
        <f xml:space="preserve"> IFERROR(M35/RTD("cqg.rtd",,"StudyData", $A35, "MA", "InputChoice=Vol,MAType=Sim,Period=21", "MA","D","-1","all",,,,"T"),"")</f>
        <v>6.4643509929447282E-4</v>
      </c>
      <c r="O35" s="9">
        <f>IFERROR(D35/RTD("cqg.rtd",,"StudyData","ATR("&amp;A35&amp;",MAType:=Sim,Period:=21)","Bar",, "Close", "D",,,,,,"T"),"")</f>
        <v>0</v>
      </c>
      <c r="P35" s="10">
        <f xml:space="preserve"> RTD("cqg.rtd",,"StudyData", $A35, "MA", "InputChoice=Close,MAType=Sim,Period=21", "MA","D",,"all",,,,"T")</f>
        <v>74.976666666699998</v>
      </c>
      <c r="Q35" s="2">
        <f xml:space="preserve"> RTD("cqg.rtd",,"StudyData",$A35, "StdDev", "InputChoice=Close,Period1=21", "STDDEV","D",,"all",,,,"T")</f>
        <v>3.2693181659000001</v>
      </c>
      <c r="R35" s="2">
        <f t="shared" si="0"/>
        <v>2.5917738510982176</v>
      </c>
    </row>
    <row r="36" spans="1:18" ht="17.25" thickBot="1" x14ac:dyDescent="0.35">
      <c r="A36" s="25" t="s">
        <v>32</v>
      </c>
      <c r="B36" t="str">
        <f>PROPER(RTD("cqg.rtd", ,"ContractData",A36, "LongDescription",, "T"))</f>
        <v>Electronic Arts Inc</v>
      </c>
      <c r="C36" s="2">
        <f>RTD("cqg.rtd", ,"ContractData",A36, "LastTrade",, "T")</f>
        <v>209.9</v>
      </c>
      <c r="D36" s="2">
        <f>RTD("cqg.rtd", ,"ContractData",A36, "NetLastTrade",, "T")</f>
        <v>3.9999999999992042E-2</v>
      </c>
      <c r="E36" s="4" t="str">
        <f>IFERROR(RTD("cqg.rtd", ,"ContractData",A36, "PerCentNetLastTrade",, "T")/100,"")</f>
        <v/>
      </c>
      <c r="F36" s="2" t="str">
        <f>RTD("cqg.rtd", ,"ContractData",A36, "Open",, "T")</f>
        <v/>
      </c>
      <c r="G36" s="2" t="str">
        <f>RTD("cqg.rtd", ,"ContractData",A36, "High",, "T")</f>
        <v/>
      </c>
      <c r="H36" s="2" t="str">
        <f>RTD("cqg.rtd", ,"ContractData",A36, "Low",, "T")</f>
        <v/>
      </c>
      <c r="I36" s="4" t="str">
        <f>IFERROR(RTD("cqg.rtd",,"StudyData",A36, "PCB","BaseType=Index,Index=1", "Close", "W","0","all",,,,"T")/100,"")</f>
        <v/>
      </c>
      <c r="J36" s="4" t="str">
        <f>IFERROR(RTD("cqg.rtd",,"StudyData",A36, "PCB","BaseType=Index,Index=1", "Close", "M","0","all",,,,"T")/100,"")</f>
        <v/>
      </c>
      <c r="K36" s="4">
        <f>IFERROR(RTD("cqg.rtd",,"StudyData",A36, "PCB","BaseType=Index,Index=1", "Close", "Q","0","all",,,,"T")/100,"")</f>
        <v>2.3507608271556877E-2</v>
      </c>
      <c r="L36" s="4">
        <f>IFERROR(RTD("cqg.rtd",,"StudyData",A36, "PCB","BaseType=Index,Index=1", "Close", "A","0","all",,,,"T")/100,"")</f>
        <v>2.7064063035286062E-2</v>
      </c>
      <c r="M36" s="6">
        <f>RTD("cqg.rtd", ,"ContractData",A36, "T_CVol",, "T")</f>
        <v>3857.1502099999998</v>
      </c>
      <c r="N36" s="8">
        <f xml:space="preserve"> IFERROR(M36/RTD("cqg.rtd",,"StudyData", $A36, "MA", "InputChoice=Vol,MAType=Sim,Period=21", "MA","D","-1","all",,,,"T"),"")</f>
        <v>1.5053752101332626E-3</v>
      </c>
      <c r="O36" s="9">
        <f>IFERROR(D36/RTD("cqg.rtd",,"StudyData","ATR("&amp;A36&amp;",MAType:=Sim,Period:=21)","Bar",, "Close", "D",,,,,,"T"),"")</f>
        <v>5.6872037917375981E-2</v>
      </c>
      <c r="P36" s="10">
        <f xml:space="preserve"> RTD("cqg.rtd",,"StudyData", $A36, "MA", "InputChoice=Close,MAType=Sim,Period=21", "MA","D",,"all",,,,"T")</f>
        <v>207.95333333330001</v>
      </c>
      <c r="Q36" s="2">
        <f xml:space="preserve"> RTD("cqg.rtd",,"StudyData",$A36, "StdDev", "InputChoice=Close,Period1=21", "STDDEV","D",,"all",,,,"T")</f>
        <v>1.5800582670000001</v>
      </c>
      <c r="R36" s="2">
        <f t="shared" si="0"/>
        <v>1.232022076246633</v>
      </c>
    </row>
    <row r="37" spans="1:18" ht="17.25" thickBot="1" x14ac:dyDescent="0.35">
      <c r="A37" s="25" t="s">
        <v>33</v>
      </c>
      <c r="B37" t="str">
        <f>PROPER(RTD("cqg.rtd", ,"ContractData",A37, "LongDescription",, "T"))</f>
        <v>Exelon Corp Cmn Stk</v>
      </c>
      <c r="C37" s="2">
        <f>RTD("cqg.rtd", ,"ContractData",A37, "LastTrade",, "T")</f>
        <v>45.82</v>
      </c>
      <c r="D37" s="2">
        <f>RTD("cqg.rtd", ,"ContractData",A37, "NetLastTrade",, "T")</f>
        <v>0</v>
      </c>
      <c r="E37" s="4" t="str">
        <f>IFERROR(RTD("cqg.rtd", ,"ContractData",A37, "PerCentNetLastTrade",, "T")/100,"")</f>
        <v/>
      </c>
      <c r="F37" s="2" t="str">
        <f>RTD("cqg.rtd", ,"ContractData",A37, "Open",, "T")</f>
        <v/>
      </c>
      <c r="G37" s="2" t="str">
        <f>RTD("cqg.rtd", ,"ContractData",A37, "High",, "T")</f>
        <v/>
      </c>
      <c r="H37" s="2" t="str">
        <f>RTD("cqg.rtd", ,"ContractData",A37, "Low",, "T")</f>
        <v/>
      </c>
      <c r="I37" s="4" t="str">
        <f>IFERROR(RTD("cqg.rtd",,"StudyData",A37, "PCB","BaseType=Index,Index=1", "Close", "W","0","all",,,,"T")/100,"")</f>
        <v/>
      </c>
      <c r="J37" s="4" t="str">
        <f>IFERROR(RTD("cqg.rtd",,"StudyData",A37, "PCB","BaseType=Index,Index=1", "Close", "M","0","all",,,,"T")/100,"")</f>
        <v/>
      </c>
      <c r="K37" s="4">
        <f>IFERROR(RTD("cqg.rtd",,"StudyData",A37, "PCB","BaseType=Index,Index=1", "Close", "Q","0","all",,,,"T")/100,"")</f>
        <v>-1.71600171600171E-2</v>
      </c>
      <c r="L37" s="4">
        <f>IFERROR(RTD("cqg.rtd",,"StudyData",A37, "PCB","BaseType=Index,Index=1", "Close", "A","0","all",,,,"T")/100,"")</f>
        <v>5.1158522596925826E-2</v>
      </c>
      <c r="M37" s="6">
        <f>RTD("cqg.rtd", ,"ContractData",A37, "T_CVol",, "T")</f>
        <v>852.16517499999998</v>
      </c>
      <c r="N37" s="8">
        <f xml:space="preserve"> IFERROR(M37/RTD("cqg.rtd",,"StudyData", $A37, "MA", "InputChoice=Vol,MAType=Sim,Period=21", "MA","D","-1","all",,,,"T"),"")</f>
        <v>9.1102437073512429E-5</v>
      </c>
      <c r="O37" s="9">
        <f>IFERROR(D37/RTD("cqg.rtd",,"StudyData","ATR("&amp;A37&amp;",MAType:=Sim,Period:=21)","Bar",, "Close", "D",,,,,,"T"),"")</f>
        <v>0</v>
      </c>
      <c r="P37" s="10">
        <f xml:space="preserve"> RTD("cqg.rtd",,"StudyData", $A37, "MA", "InputChoice=Close,MAType=Sim,Period=21", "MA","D",,"all",,,,"T")</f>
        <v>46.6642857143</v>
      </c>
      <c r="Q37" s="2">
        <f xml:space="preserve"> RTD("cqg.rtd",,"StudyData",$A37, "StdDev", "InputChoice=Close,Period1=21", "STDDEV","D",,"all",,,,"T")</f>
        <v>0.63022725629999998</v>
      </c>
      <c r="R37" s="2">
        <f t="shared" si="0"/>
        <v>-1.3396528091417612</v>
      </c>
    </row>
    <row r="38" spans="1:18" ht="17.25" thickBot="1" x14ac:dyDescent="0.35">
      <c r="A38" s="25" t="s">
        <v>34</v>
      </c>
      <c r="B38" t="str">
        <f>PROPER(RTD("cqg.rtd", ,"ContractData",A38, "LongDescription",, "T"))</f>
        <v>Diamondback Energy</v>
      </c>
      <c r="C38" s="2">
        <f>RTD("cqg.rtd", ,"ContractData",A38, "LastTrade",, "T")</f>
        <v>202.95000000000002</v>
      </c>
      <c r="D38" s="2">
        <f>RTD("cqg.rtd", ,"ContractData",A38, "NetLastTrade",, "T")</f>
        <v>0</v>
      </c>
      <c r="E38" s="4" t="str">
        <f>IFERROR(RTD("cqg.rtd", ,"ContractData",A38, "PerCentNetLastTrade",, "T")/100,"")</f>
        <v/>
      </c>
      <c r="F38" s="2" t="str">
        <f>RTD("cqg.rtd", ,"ContractData",A38, "Open",, "T")</f>
        <v/>
      </c>
      <c r="G38" s="2" t="str">
        <f>RTD("cqg.rtd", ,"ContractData",A38, "High",, "T")</f>
        <v/>
      </c>
      <c r="H38" s="2" t="str">
        <f>RTD("cqg.rtd", ,"ContractData",A38, "Low",, "T")</f>
        <v/>
      </c>
      <c r="I38" s="4" t="str">
        <f>IFERROR(RTD("cqg.rtd",,"StudyData",A38, "PCB","BaseType=Index,Index=1", "Close", "W","0","all",,,,"T")/100,"")</f>
        <v/>
      </c>
      <c r="J38" s="4" t="str">
        <f>IFERROR(RTD("cqg.rtd",,"StudyData",A38, "PCB","BaseType=Index,Index=1", "Close", "M","0","all",,,,"T")/100,"")</f>
        <v/>
      </c>
      <c r="K38" s="4">
        <f>IFERROR(RTD("cqg.rtd",,"StudyData",A38, "PCB","BaseType=Index,Index=1", "Close", "Q","0","all",,,,"T")/100,"")</f>
        <v>0.15456821026282863</v>
      </c>
      <c r="L38" s="4">
        <f>IFERROR(RTD("cqg.rtd",,"StudyData",A38, "PCB","BaseType=Index,Index=1", "Close", "A","0","all",,,,"T")/100,"")</f>
        <v>0.35002993414488126</v>
      </c>
      <c r="M38" s="6">
        <f>RTD("cqg.rtd", ,"ContractData",A38, "T_CVol",, "T")</f>
        <v>2665.2272840000001</v>
      </c>
      <c r="N38" s="8">
        <f xml:space="preserve"> IFERROR(M38/RTD("cqg.rtd",,"StudyData", $A38, "MA", "InputChoice=Vol,MAType=Sim,Period=21", "MA","D","-1","all",,,,"T"),"")</f>
        <v>1.3862237911636916E-3</v>
      </c>
      <c r="O38" s="9">
        <f>IFERROR(D38/RTD("cqg.rtd",,"StudyData","ATR("&amp;A38&amp;",MAType:=Sim,Period:=21)","Bar",, "Close", "D",,,,,,"T"),"")</f>
        <v>0</v>
      </c>
      <c r="P38" s="10">
        <f xml:space="preserve"> RTD("cqg.rtd",,"StudyData", $A38, "MA", "InputChoice=Close,MAType=Sim,Period=21", "MA","D",,"all",,,,"T")</f>
        <v>193.48904761899999</v>
      </c>
      <c r="Q38" s="2">
        <f xml:space="preserve"> RTD("cqg.rtd",,"StudyData",$A38, "StdDev", "InputChoice=Close,Period1=21", "STDDEV","D",,"all",,,,"T")</f>
        <v>8.5888365556000004</v>
      </c>
      <c r="R38" s="2">
        <f t="shared" si="0"/>
        <v>1.1015406242457133</v>
      </c>
    </row>
    <row r="39" spans="1:18" ht="17.25" thickBot="1" x14ac:dyDescent="0.35">
      <c r="A39" s="25" t="s">
        <v>35</v>
      </c>
      <c r="B39" t="str">
        <f>PROPER(RTD("cqg.rtd", ,"ContractData",A39, "LongDescription",, "T"))</f>
        <v>Fastenal Co</v>
      </c>
      <c r="C39" s="2">
        <f>RTD("cqg.rtd", ,"ContractData",A39, "LastTrade",, "T")</f>
        <v>47.71</v>
      </c>
      <c r="D39" s="2">
        <f>RTD("cqg.rtd", ,"ContractData",A39, "NetLastTrade",, "T")</f>
        <v>0</v>
      </c>
      <c r="E39" s="4" t="str">
        <f>IFERROR(RTD("cqg.rtd", ,"ContractData",A39, "PerCentNetLastTrade",, "T")/100,"")</f>
        <v/>
      </c>
      <c r="F39" s="2" t="str">
        <f>RTD("cqg.rtd", ,"ContractData",A39, "Open",, "T")</f>
        <v/>
      </c>
      <c r="G39" s="2" t="str">
        <f>RTD("cqg.rtd", ,"ContractData",A39, "High",, "T")</f>
        <v/>
      </c>
      <c r="H39" s="2" t="str">
        <f>RTD("cqg.rtd", ,"ContractData",A39, "Low",, "T")</f>
        <v/>
      </c>
      <c r="I39" s="4" t="str">
        <f>IFERROR(RTD("cqg.rtd",,"StudyData",A39, "PCB","BaseType=Index,Index=1", "Close", "W","0","all",,,,"T")/100,"")</f>
        <v/>
      </c>
      <c r="J39" s="4" t="str">
        <f>IFERROR(RTD("cqg.rtd",,"StudyData",A39, "PCB","BaseType=Index,Index=1", "Close", "M","0","all",,,,"T")/100,"")</f>
        <v/>
      </c>
      <c r="K39" s="4">
        <f>IFERROR(RTD("cqg.rtd",,"StudyData",A39, "PCB","BaseType=Index,Index=1", "Close", "Q","0","all",,,,"T")/100,"")</f>
        <v>-6.6625026025400845E-3</v>
      </c>
      <c r="L39" s="4">
        <f>IFERROR(RTD("cqg.rtd",,"StudyData",A39, "PCB","BaseType=Index,Index=1", "Close", "A","0","all",,,,"T")/100,"")</f>
        <v>0.18888612010964362</v>
      </c>
      <c r="M39" s="6">
        <f>RTD("cqg.rtd", ,"ContractData",A39, "T_CVol",, "T")</f>
        <v>3717.348774</v>
      </c>
      <c r="N39" s="8">
        <f xml:space="preserve"> IFERROR(M39/RTD("cqg.rtd",,"StudyData", $A39, "MA", "InputChoice=Vol,MAType=Sim,Period=21", "MA","D","-1","all",,,,"T"),"")</f>
        <v>4.127484090859692E-4</v>
      </c>
      <c r="O39" s="9">
        <f>IFERROR(D39/RTD("cqg.rtd",,"StudyData","ATR("&amp;A39&amp;",MAType:=Sim,Period:=21)","Bar",, "Close", "D",,,,,,"T"),"")</f>
        <v>0</v>
      </c>
      <c r="P39" s="10">
        <f xml:space="preserve"> RTD("cqg.rtd",,"StudyData", $A39, "MA", "InputChoice=Close,MAType=Sim,Period=21", "MA","D",,"all",,,,"T")</f>
        <v>46.616666666699999</v>
      </c>
      <c r="Q39" s="2">
        <f xml:space="preserve"> RTD("cqg.rtd",,"StudyData",$A39, "StdDev", "InputChoice=Close,Period1=21", "STDDEV","D",,"all",,,,"T")</f>
        <v>1.0252773530999999</v>
      </c>
      <c r="R39" s="2">
        <f t="shared" si="0"/>
        <v>1.0663781170960522</v>
      </c>
    </row>
    <row r="40" spans="1:18" ht="17.25" thickBot="1" x14ac:dyDescent="0.35">
      <c r="A40" s="25" t="s">
        <v>131</v>
      </c>
      <c r="B40" t="str">
        <f>PROPER(RTD("cqg.rtd", ,"ContractData",A40, "LongDescription",, "T"))</f>
        <v>Ferrovial N.V. Os</v>
      </c>
      <c r="C40" s="2">
        <f>RTD("cqg.rtd", ,"ContractData",A40, "LastTrade",, "T")</f>
        <v>65.099999999999994</v>
      </c>
      <c r="D40" s="2">
        <f>RTD("cqg.rtd", ,"ContractData",A40, "NetLastTrade",, "T")</f>
        <v>0</v>
      </c>
      <c r="E40" s="4" t="str">
        <f>IFERROR(RTD("cqg.rtd", ,"ContractData",A40, "PerCentNetLastTrade",, "T")/100,"")</f>
        <v/>
      </c>
      <c r="F40" s="2" t="str">
        <f>RTD("cqg.rtd", ,"ContractData",A40, "Open",, "T")</f>
        <v/>
      </c>
      <c r="G40" s="2" t="str">
        <f>RTD("cqg.rtd", ,"ContractData",A40, "High",, "T")</f>
        <v/>
      </c>
      <c r="H40" s="2" t="str">
        <f>RTD("cqg.rtd", ,"ContractData",A40, "Low",, "T")</f>
        <v/>
      </c>
      <c r="I40" s="4" t="str">
        <f>IFERROR(RTD("cqg.rtd",,"StudyData",A40, "PCB","BaseType=Index,Index=1", "Close", "W","0","all",,,,"T")/100,"")</f>
        <v/>
      </c>
      <c r="J40" s="4" t="str">
        <f>IFERROR(RTD("cqg.rtd",,"StudyData",A40, "PCB","BaseType=Index,Index=1", "Close", "M","0","all",,,,"T")/100,"")</f>
        <v/>
      </c>
      <c r="K40" s="4">
        <f>IFERROR(RTD("cqg.rtd",,"StudyData",A40, "PCB","BaseType=Index,Index=1", "Close", "Q","0","all",,,,"T")/100,"")</f>
        <v>-5.1158723218189844E-2</v>
      </c>
      <c r="L40" s="4">
        <f>IFERROR(RTD("cqg.rtd",,"StudyData",A40, "PCB","BaseType=Index,Index=1", "Close", "A","0","all",,,,"T")/100,"")</f>
        <v>7.583965330444125E-3</v>
      </c>
      <c r="M40" s="6">
        <f>RTD("cqg.rtd", ,"ContractData",A40, "T_CVol",, "T")</f>
        <v>5287.017691</v>
      </c>
      <c r="N40" s="8">
        <f xml:space="preserve"> IFERROR(M40/RTD("cqg.rtd",,"StudyData", $A40, "MA", "InputChoice=Vol,MAType=Sim,Period=21", "MA","D","-1","all",,,,"T"),"")</f>
        <v>3.2653968987700326E-3</v>
      </c>
      <c r="O40" s="9">
        <f>IFERROR(D40/RTD("cqg.rtd",,"StudyData","ATR("&amp;A40&amp;",MAType:=Sim,Period:=21)","Bar",, "Close", "D",,,,,,"T"),"")</f>
        <v>0</v>
      </c>
      <c r="P40" s="10">
        <f xml:space="preserve"> RTD("cqg.rtd",,"StudyData", $A40, "MA", "InputChoice=Close,MAType=Sim,Period=21", "MA","D",,"all",,,,"T")</f>
        <v>64.105238095199994</v>
      </c>
      <c r="Q40" s="2">
        <f xml:space="preserve"> RTD("cqg.rtd",,"StudyData",$A40, "StdDev", "InputChoice=Close,Period1=21", "STDDEV","D",,"all",,,,"T")</f>
        <v>1.302337163</v>
      </c>
      <c r="R40" s="2">
        <f t="shared" si="0"/>
        <v>0.76382824130466798</v>
      </c>
    </row>
    <row r="41" spans="1:18" ht="17.25" thickBot="1" x14ac:dyDescent="0.35">
      <c r="A41" s="25" t="s">
        <v>36</v>
      </c>
      <c r="B41" t="str">
        <f>PROPER(RTD("cqg.rtd", ,"ContractData",A41, "LongDescription",, "T"))</f>
        <v>Fortinet, Inc.</v>
      </c>
      <c r="C41" s="2">
        <f>RTD("cqg.rtd", ,"ContractData",A41, "LastTrade",, "T")</f>
        <v>161.95000000000002</v>
      </c>
      <c r="D41" s="2">
        <f>RTD("cqg.rtd", ,"ContractData",A41, "NetLastTrade",, "T")</f>
        <v>0</v>
      </c>
      <c r="E41" s="4" t="str">
        <f>IFERROR(RTD("cqg.rtd", ,"ContractData",A41, "PerCentNetLastTrade",, "T")/100,"")</f>
        <v/>
      </c>
      <c r="F41" s="2" t="str">
        <f>RTD("cqg.rtd", ,"ContractData",A41, "Open",, "T")</f>
        <v/>
      </c>
      <c r="G41" s="2" t="str">
        <f>RTD("cqg.rtd", ,"ContractData",A41, "High",, "T")</f>
        <v/>
      </c>
      <c r="H41" s="2" t="str">
        <f>RTD("cqg.rtd", ,"ContractData",A41, "Low",, "T")</f>
        <v/>
      </c>
      <c r="I41" s="4" t="str">
        <f>IFERROR(RTD("cqg.rtd",,"StudyData",A41, "PCB","BaseType=Index,Index=1", "Close", "W","0","all",,,,"T")/100,"")</f>
        <v/>
      </c>
      <c r="J41" s="4" t="str">
        <f>IFERROR(RTD("cqg.rtd",,"StudyData",A41, "PCB","BaseType=Index,Index=1", "Close", "M","0","all",,,,"T")/100,"")</f>
        <v/>
      </c>
      <c r="K41" s="4">
        <f>IFERROR(RTD("cqg.rtd",,"StudyData",A41, "PCB","BaseType=Index,Index=1", "Close", "Q","0","all",,,,"T")/100,"")</f>
        <v>5.4224710324176618E-2</v>
      </c>
      <c r="L41" s="4">
        <f>IFERROR(RTD("cqg.rtd",,"StudyData",A41, "PCB","BaseType=Index,Index=1", "Close", "A","0","all",,,,"T")/100,"")</f>
        <v>1.0394156907190533</v>
      </c>
      <c r="M41" s="6">
        <f>RTD("cqg.rtd", ,"ContractData",A41, "T_CVol",, "T")</f>
        <v>10517.966053</v>
      </c>
      <c r="N41" s="8">
        <f xml:space="preserve"> IFERROR(M41/RTD("cqg.rtd",,"StudyData", $A41, "MA", "InputChoice=Vol,MAType=Sim,Period=21", "MA","D","-1","all",,,,"T"),"")</f>
        <v>1.943051753162161E-3</v>
      </c>
      <c r="O41" s="9">
        <f>IFERROR(D41/RTD("cqg.rtd",,"StudyData","ATR("&amp;A41&amp;",MAType:=Sim,Period:=21)","Bar",, "Close", "D",,,,,,"T"),"")</f>
        <v>0</v>
      </c>
      <c r="P41" s="10">
        <f xml:space="preserve"> RTD("cqg.rtd",,"StudyData", $A41, "MA", "InputChoice=Close,MAType=Sim,Period=21", "MA","D",,"all",,,,"T")</f>
        <v>158.30809523810001</v>
      </c>
      <c r="Q41" s="2">
        <f xml:space="preserve"> RTD("cqg.rtd",,"StudyData",$A41, "StdDev", "InputChoice=Close,Period1=21", "STDDEV","D",,"all",,,,"T")</f>
        <v>4.6384537849000003</v>
      </c>
      <c r="R41" s="2">
        <f t="shared" si="0"/>
        <v>0.78515490954245293</v>
      </c>
    </row>
    <row r="42" spans="1:18" ht="17.25" thickBot="1" x14ac:dyDescent="0.35">
      <c r="A42" s="25" t="s">
        <v>37</v>
      </c>
      <c r="B42" t="str">
        <f>PROPER(RTD("cqg.rtd", ,"ContractData",A42, "LongDescription",, "T"))</f>
        <v>Ge Healthcare Cm</v>
      </c>
      <c r="C42" s="2">
        <f>RTD("cqg.rtd", ,"ContractData",A42, "LastTrade",, "T")</f>
        <v>68.02</v>
      </c>
      <c r="D42" s="2">
        <f>RTD("cqg.rtd", ,"ContractData",A42, "NetLastTrade",, "T")</f>
        <v>0</v>
      </c>
      <c r="E42" s="4" t="str">
        <f>IFERROR(RTD("cqg.rtd", ,"ContractData",A42, "PerCentNetLastTrade",, "T")/100,"")</f>
        <v/>
      </c>
      <c r="F42" s="2" t="str">
        <f>RTD("cqg.rtd", ,"ContractData",A42, "Open",, "T")</f>
        <v/>
      </c>
      <c r="G42" s="2" t="str">
        <f>RTD("cqg.rtd", ,"ContractData",A42, "High",, "T")</f>
        <v/>
      </c>
      <c r="H42" s="2" t="str">
        <f>RTD("cqg.rtd", ,"ContractData",A42, "Low",, "T")</f>
        <v/>
      </c>
      <c r="I42" s="4" t="str">
        <f>IFERROR(RTD("cqg.rtd",,"StudyData",A42, "PCB","BaseType=Index,Index=1", "Close", "W","0","all",,,,"T")/100,"")</f>
        <v/>
      </c>
      <c r="J42" s="4" t="str">
        <f>IFERROR(RTD("cqg.rtd",,"StudyData",A42, "PCB","BaseType=Index,Index=1", "Close", "M","0","all",,,,"T")/100,"")</f>
        <v/>
      </c>
      <c r="K42" s="4">
        <f>IFERROR(RTD("cqg.rtd",,"StudyData",A42, "PCB","BaseType=Index,Index=1", "Close", "Q","0","all",,,,"T")/100,"")</f>
        <v>6.2646461490391978E-2</v>
      </c>
      <c r="L42" s="4">
        <f>IFERROR(RTD("cqg.rtd",,"StudyData",A42, "PCB","BaseType=Index,Index=1", "Close", "A","0","all",,,,"T")/100,"")</f>
        <v>-0.17069007559131918</v>
      </c>
      <c r="M42" s="6">
        <f>RTD("cqg.rtd", ,"ContractData",A42, "T_CVol",, "T")</f>
        <v>1033.45073</v>
      </c>
      <c r="N42" s="8">
        <f xml:space="preserve"> IFERROR(M42/RTD("cqg.rtd",,"StudyData", $A42, "MA", "InputChoice=Vol,MAType=Sim,Period=21", "MA","D","-1","all",,,,"T"),"")</f>
        <v>1.721509807123688E-4</v>
      </c>
      <c r="O42" s="9">
        <f>IFERROR(D42/RTD("cqg.rtd",,"StudyData","ATR("&amp;A42&amp;",MAType:=Sim,Period:=21)","Bar",, "Close", "D",,,,,,"T"),"")</f>
        <v>0</v>
      </c>
      <c r="P42" s="10">
        <f xml:space="preserve"> RTD("cqg.rtd",,"StudyData", $A42, "MA", "InputChoice=Close,MAType=Sim,Period=21", "MA","D",,"all",,,,"T")</f>
        <v>64.510000000000005</v>
      </c>
      <c r="Q42" s="2">
        <f xml:space="preserve"> RTD("cqg.rtd",,"StudyData",$A42, "StdDev", "InputChoice=Close,Period1=21", "STDDEV","D",,"all",,,,"T")</f>
        <v>2.8870861897000002</v>
      </c>
      <c r="R42" s="2">
        <f t="shared" si="0"/>
        <v>1.2157586470824129</v>
      </c>
    </row>
    <row r="43" spans="1:18" ht="17.25" thickBot="1" x14ac:dyDescent="0.35">
      <c r="A43" s="25" t="s">
        <v>38</v>
      </c>
      <c r="B43" t="str">
        <f>PROPER(RTD("cqg.rtd", ,"ContractData",A43, "LongDescription",, "T"))</f>
        <v>Gilead Sciences, Inc</v>
      </c>
      <c r="C43" s="2">
        <f>RTD("cqg.rtd", ,"ContractData",A43, "LastTrade",, "T")</f>
        <v>130.21</v>
      </c>
      <c r="D43" s="2">
        <f>RTD("cqg.rtd", ,"ContractData",A43, "NetLastTrade",, "T")</f>
        <v>0</v>
      </c>
      <c r="E43" s="4" t="str">
        <f>IFERROR(RTD("cqg.rtd", ,"ContractData",A43, "PerCentNetLastTrade",, "T")/100,"")</f>
        <v/>
      </c>
      <c r="F43" s="2" t="str">
        <f>RTD("cqg.rtd", ,"ContractData",A43, "Open",, "T")</f>
        <v/>
      </c>
      <c r="G43" s="2" t="str">
        <f>RTD("cqg.rtd", ,"ContractData",A43, "High",, "T")</f>
        <v/>
      </c>
      <c r="H43" s="2" t="str">
        <f>RTD("cqg.rtd", ,"ContractData",A43, "Low",, "T")</f>
        <v/>
      </c>
      <c r="I43" s="4" t="str">
        <f>IFERROR(RTD("cqg.rtd",,"StudyData",A43, "PCB","BaseType=Index,Index=1", "Close", "W","0","all",,,,"T")/100,"")</f>
        <v/>
      </c>
      <c r="J43" s="4" t="str">
        <f>IFERROR(RTD("cqg.rtd",,"StudyData",A43, "PCB","BaseType=Index,Index=1", "Close", "M","0","all",,,,"T")/100,"")</f>
        <v/>
      </c>
      <c r="K43" s="4">
        <f>IFERROR(RTD("cqg.rtd",,"StudyData",A43, "PCB","BaseType=Index,Index=1", "Close", "Q","0","all",,,,"T")/100,"")</f>
        <v>3.0631628937786957E-2</v>
      </c>
      <c r="L43" s="4">
        <f>IFERROR(RTD("cqg.rtd",,"StudyData",A43, "PCB","BaseType=Index,Index=1", "Close", "A","0","all",,,,"T")/100,"")</f>
        <v>6.0860355222421364E-2</v>
      </c>
      <c r="M43" s="6">
        <f>RTD("cqg.rtd", ,"ContractData",A43, "T_CVol",, "T")</f>
        <v>2490.8637220000001</v>
      </c>
      <c r="N43" s="8">
        <f xml:space="preserve"> IFERROR(M43/RTD("cqg.rtd",,"StudyData", $A43, "MA", "InputChoice=Vol,MAType=Sim,Period=21", "MA","D","-1","all",,,,"T"),"")</f>
        <v>3.7390409930018428E-4</v>
      </c>
      <c r="O43" s="9">
        <f>IFERROR(D43/RTD("cqg.rtd",,"StudyData","ATR("&amp;A43&amp;",MAType:=Sim,Period:=21)","Bar",, "Close", "D",,,,,,"T"),"")</f>
        <v>0</v>
      </c>
      <c r="P43" s="10">
        <f xml:space="preserve"> RTD("cqg.rtd",,"StudyData", $A43, "MA", "InputChoice=Close,MAType=Sim,Period=21", "MA","D",,"all",,,,"T")</f>
        <v>132.069047619</v>
      </c>
      <c r="Q43" s="2">
        <f xml:space="preserve"> RTD("cqg.rtd",,"StudyData",$A43, "StdDev", "InputChoice=Close,Period1=21", "STDDEV","D",,"all",,,,"T")</f>
        <v>2.2961103855</v>
      </c>
      <c r="R43" s="2">
        <f t="shared" si="0"/>
        <v>-0.80965080369825915</v>
      </c>
    </row>
    <row r="44" spans="1:18" ht="17.25" thickBot="1" x14ac:dyDescent="0.35">
      <c r="A44" s="25" t="s">
        <v>39</v>
      </c>
      <c r="B44" t="str">
        <f>PROPER(RTD("cqg.rtd", ,"ContractData",A44, "LongDescription",, "T"))</f>
        <v>Alphabet Cl C Cap</v>
      </c>
      <c r="C44" s="2">
        <f>RTD("cqg.rtd", ,"ContractData",A44, "LastTrade",, "T")</f>
        <v>356.65000000000003</v>
      </c>
      <c r="D44" s="2">
        <f>RTD("cqg.rtd", ,"ContractData",A44, "NetLastTrade",, "T")</f>
        <v>0</v>
      </c>
      <c r="E44" s="4" t="str">
        <f>IFERROR(RTD("cqg.rtd", ,"ContractData",A44, "PerCentNetLastTrade",, "T")/100,"")</f>
        <v/>
      </c>
      <c r="F44" s="2" t="str">
        <f>RTD("cqg.rtd", ,"ContractData",A44, "Open",, "T")</f>
        <v/>
      </c>
      <c r="G44" s="2" t="str">
        <f>RTD("cqg.rtd", ,"ContractData",A44, "High",, "T")</f>
        <v/>
      </c>
      <c r="H44" s="2" t="str">
        <f>RTD("cqg.rtd", ,"ContractData",A44, "Low",, "T")</f>
        <v/>
      </c>
      <c r="I44" s="4" t="str">
        <f>IFERROR(RTD("cqg.rtd",,"StudyData",A44, "PCB","BaseType=Index,Index=1", "Close", "W","0","all",,,,"T")/100,"")</f>
        <v/>
      </c>
      <c r="J44" s="4" t="str">
        <f>IFERROR(RTD("cqg.rtd",,"StudyData",A44, "PCB","BaseType=Index,Index=1", "Close", "M","0","all",,,,"T")/100,"")</f>
        <v/>
      </c>
      <c r="K44" s="4">
        <f>IFERROR(RTD("cqg.rtd",,"StudyData",A44, "PCB","BaseType=Index,Index=1", "Close", "Q","0","all",,,,"T")/100,"")</f>
        <v>9.3963150595761762E-3</v>
      </c>
      <c r="L44" s="4">
        <f>IFERROR(RTD("cqg.rtd",,"StudyData",A44, "PCB","BaseType=Index,Index=1", "Close", "A","0","all",,,,"T")/100,"")</f>
        <v>0.13655194391332065</v>
      </c>
      <c r="M44" s="6">
        <f>RTD("cqg.rtd", ,"ContractData",A44, "T_CVol",, "T")</f>
        <v>385626.24512400001</v>
      </c>
      <c r="N44" s="8">
        <f xml:space="preserve"> IFERROR(M44/RTD("cqg.rtd",,"StudyData", $A44, "MA", "InputChoice=Vol,MAType=Sim,Period=21", "MA","D","-1","all",,,,"T"),"")</f>
        <v>1.9342520408838371E-2</v>
      </c>
      <c r="O44" s="9">
        <f>IFERROR(D44/RTD("cqg.rtd",,"StudyData","ATR("&amp;A44&amp;",MAType:=Sim,Period:=21)","Bar",, "Close", "D",,,,,,"T"),"")</f>
        <v>0</v>
      </c>
      <c r="P44" s="10">
        <f xml:space="preserve"> RTD("cqg.rtd",,"StudyData", $A44, "MA", "InputChoice=Close,MAType=Sim,Period=21", "MA","D",,"all",,,,"T")</f>
        <v>347.40238095239999</v>
      </c>
      <c r="Q44" s="2">
        <f xml:space="preserve"> RTD("cqg.rtd",,"StudyData",$A44, "StdDev", "InputChoice=Close,Period1=21", "STDDEV","D",,"all",,,,"T")</f>
        <v>14.3875342554</v>
      </c>
      <c r="R44" s="2">
        <f t="shared" si="0"/>
        <v>0.64275218278831747</v>
      </c>
    </row>
    <row r="45" spans="1:18" ht="17.25" thickBot="1" x14ac:dyDescent="0.35">
      <c r="A45" s="25" t="s">
        <v>40</v>
      </c>
      <c r="B45" t="str">
        <f>PROPER(RTD("cqg.rtd", ,"ContractData",A45, "LongDescription",, "T"))</f>
        <v>Alphabet Cl A Cmn</v>
      </c>
      <c r="C45" s="2">
        <f>RTD("cqg.rtd", ,"ContractData",A45, "LastTrade",, "T")</f>
        <v>356.13</v>
      </c>
      <c r="D45" s="2">
        <f>RTD("cqg.rtd", ,"ContractData",A45, "NetLastTrade",, "T")</f>
        <v>0</v>
      </c>
      <c r="E45" s="4" t="str">
        <f>IFERROR(RTD("cqg.rtd", ,"ContractData",A45, "PerCentNetLastTrade",, "T")/100,"")</f>
        <v/>
      </c>
      <c r="F45" s="2" t="str">
        <f>RTD("cqg.rtd", ,"ContractData",A45, "Open",, "T")</f>
        <v/>
      </c>
      <c r="G45" s="2" t="str">
        <f>RTD("cqg.rtd", ,"ContractData",A45, "High",, "T")</f>
        <v/>
      </c>
      <c r="H45" s="2" t="str">
        <f>RTD("cqg.rtd", ,"ContractData",A45, "Low",, "T")</f>
        <v/>
      </c>
      <c r="I45" s="4" t="str">
        <f>IFERROR(RTD("cqg.rtd",,"StudyData",A45, "PCB","BaseType=Index,Index=1", "Close", "W","0","all",,,,"T")/100,"")</f>
        <v/>
      </c>
      <c r="J45" s="4" t="str">
        <f>IFERROR(RTD("cqg.rtd",,"StudyData",A45, "PCB","BaseType=Index,Index=1", "Close", "M","0","all",,,,"T")/100,"")</f>
        <v/>
      </c>
      <c r="K45" s="4">
        <f>IFERROR(RTD("cqg.rtd",,"StudyData",A45, "PCB","BaseType=Index,Index=1", "Close", "Q","0","all",,,,"T")/100,"")</f>
        <v>-3.4697932115175002E-3</v>
      </c>
      <c r="L45" s="4">
        <f>IFERROR(RTD("cqg.rtd",,"StudyData",A45, "PCB","BaseType=Index,Index=1", "Close", "A","0","all",,,,"T")/100,"")</f>
        <v>0.1377955271565495</v>
      </c>
      <c r="M45" s="6">
        <f>RTD("cqg.rtd", ,"ContractData",A45, "T_CVol",, "T")</f>
        <v>580671.15476399998</v>
      </c>
      <c r="N45" s="8">
        <f xml:space="preserve"> IFERROR(M45/RTD("cqg.rtd",,"StudyData", $A45, "MA", "InputChoice=Vol,MAType=Sim,Period=21", "MA","D","-1","all",,,,"T"),"")</f>
        <v>1.9469673452836036E-2</v>
      </c>
      <c r="O45" s="9">
        <f>IFERROR(D45/RTD("cqg.rtd",,"StudyData","ATR("&amp;A45&amp;",MAType:=Sim,Period:=21)","Bar",, "Close", "D",,,,,,"T"),"")</f>
        <v>0</v>
      </c>
      <c r="P45" s="10">
        <f xml:space="preserve"> RTD("cqg.rtd",,"StudyData", $A45, "MA", "InputChoice=Close,MAType=Sim,Period=21", "MA","D",,"all",,,,"T")</f>
        <v>348.43857142860003</v>
      </c>
      <c r="Q45" s="2">
        <f xml:space="preserve"> RTD("cqg.rtd",,"StudyData",$A45, "StdDev", "InputChoice=Close,Period1=21", "STDDEV","D",,"all",,,,"T")</f>
        <v>14.9840563793</v>
      </c>
      <c r="R45" s="2">
        <f t="shared" si="0"/>
        <v>0.51330750343581411</v>
      </c>
    </row>
    <row r="46" spans="1:18" ht="17.25" thickBot="1" x14ac:dyDescent="0.35">
      <c r="A46" s="25" t="s">
        <v>41</v>
      </c>
      <c r="B46" t="str">
        <f>PROPER(RTD("cqg.rtd", ,"ContractData",A46, "LongDescription",, "T"))</f>
        <v>Honeywell Intl Inc</v>
      </c>
      <c r="C46" s="2">
        <f>RTD("cqg.rtd", ,"ContractData",A46, "LastTrade",, "T")</f>
        <v>243.05</v>
      </c>
      <c r="D46" s="2">
        <f>RTD("cqg.rtd", ,"ContractData",A46, "NetLastTrade",, "T")</f>
        <v>0</v>
      </c>
      <c r="E46" s="4" t="str">
        <f>IFERROR(RTD("cqg.rtd", ,"ContractData",A46, "PerCentNetLastTrade",, "T")/100,"")</f>
        <v/>
      </c>
      <c r="F46" s="2" t="str">
        <f>RTD("cqg.rtd", ,"ContractData",A46, "Open",, "T")</f>
        <v/>
      </c>
      <c r="G46" s="2" t="str">
        <f>RTD("cqg.rtd", ,"ContractData",A46, "High",, "T")</f>
        <v/>
      </c>
      <c r="H46" s="2" t="str">
        <f>RTD("cqg.rtd", ,"ContractData",A46, "Low",, "T")</f>
        <v/>
      </c>
      <c r="I46" s="4" t="str">
        <f>IFERROR(RTD("cqg.rtd",,"StudyData",A46, "PCB","BaseType=Index,Index=1", "Close", "W","0","all",,,,"T")/100,"")</f>
        <v/>
      </c>
      <c r="J46" s="4" t="str">
        <f>IFERROR(RTD("cqg.rtd",,"StudyData",A46, "PCB","BaseType=Index,Index=1", "Close", "M","0","all",,,,"T")/100,"")</f>
        <v/>
      </c>
      <c r="K46" s="4">
        <f>IFERROR(RTD("cqg.rtd",,"StudyData",A46, "PCB","BaseType=Index,Index=1", "Close", "Q","0","all",,,,"T")/100,"")</f>
        <v>8.5529254131308644E-2</v>
      </c>
      <c r="L46" s="4">
        <f>IFERROR(RTD("cqg.rtd",,"StudyData",A46, "PCB","BaseType=Index,Index=1", "Close", "A","0","all",,,,"T")/100,"")</f>
        <v>0.24583525552309193</v>
      </c>
      <c r="M46" s="6">
        <f>RTD("cqg.rtd", ,"ContractData",A46, "T_CVol",, "T")</f>
        <v>1593.683</v>
      </c>
      <c r="N46" s="8">
        <f xml:space="preserve"> IFERROR(M46/RTD("cqg.rtd",,"StudyData", $A46, "MA", "InputChoice=Vol,MAType=Sim,Period=21", "MA","D","-1","all",,,,"T"),"")</f>
        <v>4.2983455381893015E-4</v>
      </c>
      <c r="O46" s="9">
        <f>IFERROR(D46/RTD("cqg.rtd",,"StudyData","ATR("&amp;A46&amp;",MAType:=Sim,Period:=21)","Bar",, "Close", "D",,,,,,"T"),"")</f>
        <v>0</v>
      </c>
      <c r="P46" s="10">
        <f xml:space="preserve"> RTD("cqg.rtd",,"StudyData", $A46, "MA", "InputChoice=Close,MAType=Sim,Period=21", "MA","D",,"all",,,,"T")</f>
        <v>232.66333333329999</v>
      </c>
      <c r="Q46" s="2">
        <f xml:space="preserve"> RTD("cqg.rtd",,"StudyData",$A46, "StdDev", "InputChoice=Close,Period1=21", "STDDEV","D",,"all",,,,"T")</f>
        <v>9.3483302982000005</v>
      </c>
      <c r="R46" s="2">
        <f t="shared" si="0"/>
        <v>1.1110718529810562</v>
      </c>
    </row>
    <row r="47" spans="1:18" ht="17.25" thickBot="1" x14ac:dyDescent="0.35">
      <c r="A47" s="25" t="s">
        <v>42</v>
      </c>
      <c r="B47" t="str">
        <f>PROPER(RTD("cqg.rtd", ,"ContractData",A47, "LongDescription",, "T"))</f>
        <v>Honeywell Aerospace Inc</v>
      </c>
      <c r="C47" s="2">
        <f>RTD("cqg.rtd", ,"ContractData",A47, "LastTrade",, "T")</f>
        <v>206.74</v>
      </c>
      <c r="D47" s="2">
        <f>RTD("cqg.rtd", ,"ContractData",A47, "NetLastTrade",, "T")</f>
        <v>0</v>
      </c>
      <c r="E47" s="4" t="str">
        <f>IFERROR(RTD("cqg.rtd", ,"ContractData",A47, "PerCentNetLastTrade",, "T")/100,"")</f>
        <v/>
      </c>
      <c r="F47" s="2" t="str">
        <f>RTD("cqg.rtd", ,"ContractData",A47, "Open",, "T")</f>
        <v/>
      </c>
      <c r="G47" s="2" t="str">
        <f>RTD("cqg.rtd", ,"ContractData",A47, "High",, "T")</f>
        <v/>
      </c>
      <c r="H47" s="2" t="str">
        <f>RTD("cqg.rtd", ,"ContractData",A47, "Low",, "T")</f>
        <v/>
      </c>
      <c r="I47" s="4" t="str">
        <f>IFERROR(RTD("cqg.rtd",,"StudyData",A47, "PCB","BaseType=Index,Index=1", "Close", "W","0","all",,,,"T")/100,"")</f>
        <v/>
      </c>
      <c r="J47" s="4" t="str">
        <f>IFERROR(RTD("cqg.rtd",,"StudyData",A47, "PCB","BaseType=Index,Index=1", "Close", "M","0","all",,,,"T")/100,"")</f>
        <v/>
      </c>
      <c r="K47" s="4">
        <f>IFERROR(RTD("cqg.rtd",,"StudyData",A47, "PCB","BaseType=Index,Index=1", "Close", "Q","0","all",,,,"T")/100,"")</f>
        <v>-6.4863397865026248E-2</v>
      </c>
      <c r="L47" s="4">
        <f>IFERROR(RTD("cqg.rtd",,"StudyData",A47, "PCB","BaseType=Index,Index=1", "Close", "A","0","all",,,,"T")/100,"")</f>
        <v>2.0674000000000001</v>
      </c>
      <c r="M47" s="6">
        <f>RTD("cqg.rtd", ,"ContractData",A47, "T_CVol",, "T")</f>
        <v>356.851382</v>
      </c>
      <c r="N47" s="8" t="str">
        <f xml:space="preserve"> IFERROR(M47/RTD("cqg.rtd",,"StudyData", $A47, "MA", "InputChoice=Vol,MAType=Sim,Period=21", "MA","D","-1","all",,,,"T"),"")</f>
        <v/>
      </c>
      <c r="O47" s="9">
        <f>IFERROR(D47/RTD("cqg.rtd",,"StudyData","ATR("&amp;A47&amp;",MAType:=Sim,Period:=21)","Bar",, "Close", "D",,,,,,"T"),"")</f>
        <v>0</v>
      </c>
      <c r="P47" s="10">
        <f xml:space="preserve"> RTD("cqg.rtd",,"StudyData", $A47, "MA", "InputChoice=Close,MAType=Sim,Period=21", "MA","D",,"all",,,,"T")</f>
        <v>212.24809523810001</v>
      </c>
      <c r="Q47" s="2">
        <f xml:space="preserve"> RTD("cqg.rtd",,"StudyData",$A47, "StdDev", "InputChoice=Close,Period1=21", "STDDEV","D",,"all",,,,"T")</f>
        <v>10.866607048800001</v>
      </c>
      <c r="R47" s="2">
        <f t="shared" si="0"/>
        <v>-0.5068827108005397</v>
      </c>
    </row>
    <row r="48" spans="1:18" ht="17.25" thickBot="1" x14ac:dyDescent="0.35">
      <c r="A48" s="25" t="s">
        <v>43</v>
      </c>
      <c r="B48" t="str">
        <f>PROPER(RTD("cqg.rtd", ,"ContractData",A48, "LongDescription",, "T"))</f>
        <v>Idexx Laboratories</v>
      </c>
      <c r="C48" s="2">
        <f>RTD("cqg.rtd", ,"ContractData",A48, "LastTrade",, "T")</f>
        <v>559.07000000000005</v>
      </c>
      <c r="D48" s="2">
        <f>RTD("cqg.rtd", ,"ContractData",A48, "NetLastTrade",, "T")</f>
        <v>0</v>
      </c>
      <c r="E48" s="4" t="str">
        <f>IFERROR(RTD("cqg.rtd", ,"ContractData",A48, "PerCentNetLastTrade",, "T")/100,"")</f>
        <v/>
      </c>
      <c r="F48" s="2" t="str">
        <f>RTD("cqg.rtd", ,"ContractData",A48, "Open",, "T")</f>
        <v/>
      </c>
      <c r="G48" s="2" t="str">
        <f>RTD("cqg.rtd", ,"ContractData",A48, "High",, "T")</f>
        <v/>
      </c>
      <c r="H48" s="2" t="str">
        <f>RTD("cqg.rtd", ,"ContractData",A48, "Low",, "T")</f>
        <v/>
      </c>
      <c r="I48" s="4" t="str">
        <f>IFERROR(RTD("cqg.rtd",,"StudyData",A48, "PCB","BaseType=Index,Index=1", "Close", "W","0","all",,,,"T")/100,"")</f>
        <v/>
      </c>
      <c r="J48" s="4" t="str">
        <f>IFERROR(RTD("cqg.rtd",,"StudyData",A48, "PCB","BaseType=Index,Index=1", "Close", "M","0","all",,,,"T")/100,"")</f>
        <v/>
      </c>
      <c r="K48" s="4">
        <f>IFERROR(RTD("cqg.rtd",,"StudyData",A48, "PCB","BaseType=Index,Index=1", "Close", "Q","0","all",,,,"T")/100,"")</f>
        <v>6.1982372160170184E-2</v>
      </c>
      <c r="L48" s="4">
        <f>IFERROR(RTD("cqg.rtd",,"StudyData",A48, "PCB","BaseType=Index,Index=1", "Close", "A","0","all",,,,"T")/100,"")</f>
        <v>-0.17362127326208732</v>
      </c>
      <c r="M48" s="6">
        <f>RTD("cqg.rtd", ,"ContractData",A48, "T_CVol",, "T")</f>
        <v>209</v>
      </c>
      <c r="N48" s="8">
        <f xml:space="preserve"> IFERROR(M48/RTD("cqg.rtd",,"StudyData", $A48, "MA", "InputChoice=Vol,MAType=Sim,Period=21", "MA","D","-1","all",,,,"T"),"")</f>
        <v>3.5343489418814499E-4</v>
      </c>
      <c r="O48" s="9">
        <f>IFERROR(D48/RTD("cqg.rtd",,"StudyData","ATR("&amp;A48&amp;",MAType:=Sim,Period:=21)","Bar",, "Close", "D",,,,,,"T"),"")</f>
        <v>0</v>
      </c>
      <c r="P48" s="10">
        <f xml:space="preserve"> RTD("cqg.rtd",,"StudyData", $A48, "MA", "InputChoice=Close,MAType=Sim,Period=21", "MA","D",,"all",,,,"T")</f>
        <v>558.85190476189996</v>
      </c>
      <c r="Q48" s="2">
        <f xml:space="preserve"> RTD("cqg.rtd",,"StudyData",$A48, "StdDev", "InputChoice=Close,Period1=21", "STDDEV","D",,"all",,,,"T")</f>
        <v>9.8111101352999999</v>
      </c>
      <c r="R48" s="2">
        <f t="shared" si="0"/>
        <v>2.2229414927816611E-2</v>
      </c>
    </row>
    <row r="49" spans="1:18" ht="17.25" thickBot="1" x14ac:dyDescent="0.35">
      <c r="A49" s="25" t="s">
        <v>44</v>
      </c>
      <c r="B49" t="str">
        <f>PROPER(RTD("cqg.rtd", ,"ContractData",A49, "LongDescription",, "T"))</f>
        <v>Intel Corp</v>
      </c>
      <c r="C49" s="2">
        <f>RTD("cqg.rtd", ,"ContractData",A49, "LastTrade",, "T")</f>
        <v>90.2</v>
      </c>
      <c r="D49" s="2">
        <f>RTD("cqg.rtd", ,"ContractData",A49, "NetLastTrade",, "T")</f>
        <v>0</v>
      </c>
      <c r="E49" s="4" t="str">
        <f>IFERROR(RTD("cqg.rtd", ,"ContractData",A49, "PerCentNetLastTrade",, "T")/100,"")</f>
        <v/>
      </c>
      <c r="F49" s="2" t="str">
        <f>RTD("cqg.rtd", ,"ContractData",A49, "Open",, "T")</f>
        <v/>
      </c>
      <c r="G49" s="2" t="str">
        <f>RTD("cqg.rtd", ,"ContractData",A49, "High",, "T")</f>
        <v/>
      </c>
      <c r="H49" s="2" t="str">
        <f>RTD("cqg.rtd", ,"ContractData",A49, "Low",, "T")</f>
        <v/>
      </c>
      <c r="I49" s="4" t="str">
        <f>IFERROR(RTD("cqg.rtd",,"StudyData",A49, "PCB","BaseType=Index,Index=1", "Close", "W","0","all",,,,"T")/100,"")</f>
        <v/>
      </c>
      <c r="J49" s="4" t="str">
        <f>IFERROR(RTD("cqg.rtd",,"StudyData",A49, "PCB","BaseType=Index,Index=1", "Close", "M","0","all",,,,"T")/100,"")</f>
        <v/>
      </c>
      <c r="K49" s="4">
        <f>IFERROR(RTD("cqg.rtd",,"StudyData",A49, "PCB","BaseType=Index,Index=1", "Close", "Q","0","all",,,,"T")/100,"")</f>
        <v>-0.35400701854902239</v>
      </c>
      <c r="L49" s="4">
        <f>IFERROR(RTD("cqg.rtd",,"StudyData",A49, "PCB","BaseType=Index,Index=1", "Close", "A","0","all",,,,"T")/100,"")</f>
        <v>1.4444444444444446</v>
      </c>
      <c r="M49" s="6">
        <f>RTD("cqg.rtd", ,"ContractData",A49, "T_CVol",, "T")</f>
        <v>1712713.8539499999</v>
      </c>
      <c r="N49" s="8">
        <f xml:space="preserve"> IFERROR(M49/RTD("cqg.rtd",,"StudyData", $A49, "MA", "InputChoice=Vol,MAType=Sim,Period=21", "MA","D","-1","all",,,,"T"),"")</f>
        <v>1.4619404748190314E-2</v>
      </c>
      <c r="O49" s="9">
        <f>IFERROR(D49/RTD("cqg.rtd",,"StudyData","ATR("&amp;A49&amp;",MAType:=Sim,Period:=21)","Bar",, "Close", "D",,,,,,"T"),"")</f>
        <v>0</v>
      </c>
      <c r="P49" s="10">
        <f xml:space="preserve"> RTD("cqg.rtd",,"StudyData", $A49, "MA", "InputChoice=Close,MAType=Sim,Period=21", "MA","D",,"all",,,,"T")</f>
        <v>100.0076190476</v>
      </c>
      <c r="Q49" s="2">
        <f xml:space="preserve"> RTD("cqg.rtd",,"StudyData",$A49, "StdDev", "InputChoice=Close,Period1=21", "STDDEV","D",,"all",,,,"T")</f>
        <v>9.8385920909000006</v>
      </c>
      <c r="R49" s="2">
        <f t="shared" si="0"/>
        <v>-0.9968518825647168</v>
      </c>
    </row>
    <row r="50" spans="1:18" ht="17.25" thickBot="1" x14ac:dyDescent="0.35">
      <c r="A50" s="25" t="s">
        <v>45</v>
      </c>
      <c r="B50" t="str">
        <f>PROPER(RTD("cqg.rtd", ,"ContractData",A50, "LongDescription",, "T"))</f>
        <v>Intuit Inc</v>
      </c>
      <c r="C50" s="2">
        <f>RTD("cqg.rtd", ,"ContractData",A50, "LastTrade",, "T")</f>
        <v>316.07</v>
      </c>
      <c r="D50" s="2">
        <f>RTD("cqg.rtd", ,"ContractData",A50, "NetLastTrade",, "T")</f>
        <v>0</v>
      </c>
      <c r="E50" s="4" t="str">
        <f>IFERROR(RTD("cqg.rtd", ,"ContractData",A50, "PerCentNetLastTrade",, "T")/100,"")</f>
        <v/>
      </c>
      <c r="F50" s="2" t="str">
        <f>RTD("cqg.rtd", ,"ContractData",A50, "Open",, "T")</f>
        <v/>
      </c>
      <c r="G50" s="2" t="str">
        <f>RTD("cqg.rtd", ,"ContractData",A50, "High",, "T")</f>
        <v/>
      </c>
      <c r="H50" s="2" t="str">
        <f>RTD("cqg.rtd", ,"ContractData",A50, "Low",, "T")</f>
        <v/>
      </c>
      <c r="I50" s="4" t="str">
        <f>IFERROR(RTD("cqg.rtd",,"StudyData",A50, "PCB","BaseType=Index,Index=1", "Close", "W","0","all",,,,"T")/100,"")</f>
        <v/>
      </c>
      <c r="J50" s="4" t="str">
        <f>IFERROR(RTD("cqg.rtd",,"StudyData",A50, "PCB","BaseType=Index,Index=1", "Close", "M","0","all",,,,"T")/100,"")</f>
        <v/>
      </c>
      <c r="K50" s="4">
        <f>IFERROR(RTD("cqg.rtd",,"StudyData",A50, "PCB","BaseType=Index,Index=1", "Close", "Q","0","all",,,,"T")/100,"")</f>
        <v>0.21099616858237547</v>
      </c>
      <c r="L50" s="4">
        <f>IFERROR(RTD("cqg.rtd",,"StudyData",A50, "PCB","BaseType=Index,Index=1", "Close", "A","0","all",,,,"T")/100,"")</f>
        <v>-0.52285559010899429</v>
      </c>
      <c r="M50" s="6">
        <f>RTD("cqg.rtd", ,"ContractData",A50, "T_CVol",, "T")</f>
        <v>34610.212804000003</v>
      </c>
      <c r="N50" s="8">
        <f xml:space="preserve"> IFERROR(M50/RTD("cqg.rtd",,"StudyData", $A50, "MA", "InputChoice=Vol,MAType=Sim,Period=21", "MA","D","-1","all",,,,"T"),"")</f>
        <v>8.0467043576459112E-3</v>
      </c>
      <c r="O50" s="9">
        <f>IFERROR(D50/RTD("cqg.rtd",,"StudyData","ATR("&amp;A50&amp;",MAType:=Sim,Period:=21)","Bar",, "Close", "D",,,,,,"T"),"")</f>
        <v>0</v>
      </c>
      <c r="P50" s="10">
        <f xml:space="preserve"> RTD("cqg.rtd",,"StudyData", $A50, "MA", "InputChoice=Close,MAType=Sim,Period=21", "MA","D",,"all",,,,"T")</f>
        <v>293.1076190476</v>
      </c>
      <c r="Q50" s="2">
        <f xml:space="preserve"> RTD("cqg.rtd",,"StudyData",$A50, "StdDev", "InputChoice=Close,Period1=21", "STDDEV","D",,"all",,,,"T")</f>
        <v>16.8372042427</v>
      </c>
      <c r="R50" s="2">
        <f t="shared" si="0"/>
        <v>1.363788228818074</v>
      </c>
    </row>
    <row r="51" spans="1:18" ht="17.25" thickBot="1" x14ac:dyDescent="0.35">
      <c r="A51" s="25" t="s">
        <v>46</v>
      </c>
      <c r="B51" t="str">
        <f>PROPER(RTD("cqg.rtd", ,"ContractData",A51, "LongDescription",, "T"))</f>
        <v>Intuitive Surg, Inc.</v>
      </c>
      <c r="C51" s="2">
        <f>RTD("cqg.rtd", ,"ContractData",A51, "LastTrade",, "T")</f>
        <v>353.33</v>
      </c>
      <c r="D51" s="2">
        <f>RTD("cqg.rtd", ,"ContractData",A51, "NetLastTrade",, "T")</f>
        <v>0</v>
      </c>
      <c r="E51" s="4" t="str">
        <f>IFERROR(RTD("cqg.rtd", ,"ContractData",A51, "PerCentNetLastTrade",, "T")/100,"")</f>
        <v/>
      </c>
      <c r="F51" s="2" t="str">
        <f>RTD("cqg.rtd", ,"ContractData",A51, "Open",, "T")</f>
        <v/>
      </c>
      <c r="G51" s="2" t="str">
        <f>RTD("cqg.rtd", ,"ContractData",A51, "High",, "T")</f>
        <v/>
      </c>
      <c r="H51" s="2" t="str">
        <f>RTD("cqg.rtd", ,"ContractData",A51, "Low",, "T")</f>
        <v/>
      </c>
      <c r="I51" s="4" t="str">
        <f>IFERROR(RTD("cqg.rtd",,"StudyData",A51, "PCB","BaseType=Index,Index=1", "Close", "W","0","all",,,,"T")/100,"")</f>
        <v/>
      </c>
      <c r="J51" s="4" t="str">
        <f>IFERROR(RTD("cqg.rtd",,"StudyData",A51, "PCB","BaseType=Index,Index=1", "Close", "M","0","all",,,,"T")/100,"")</f>
        <v/>
      </c>
      <c r="K51" s="4">
        <f>IFERROR(RTD("cqg.rtd",,"StudyData",A51, "PCB","BaseType=Index,Index=1", "Close", "Q","0","all",,,,"T")/100,"")</f>
        <v>-0.1115218265942467</v>
      </c>
      <c r="L51" s="4">
        <f>IFERROR(RTD("cqg.rtd",,"StudyData",A51, "PCB","BaseType=Index,Index=1", "Close", "A","0","all",,,,"T")/100,"")</f>
        <v>-0.37613885161381461</v>
      </c>
      <c r="M51" s="6">
        <f>RTD("cqg.rtd", ,"ContractData",A51, "T_CVol",, "T")</f>
        <v>4280.2618499999999</v>
      </c>
      <c r="N51" s="8">
        <f xml:space="preserve"> IFERROR(M51/RTD("cqg.rtd",,"StudyData", $A51, "MA", "InputChoice=Vol,MAType=Sim,Period=21", "MA","D","-1","all",,,,"T"),"")</f>
        <v>1.0656111720148747E-3</v>
      </c>
      <c r="O51" s="9">
        <f>IFERROR(D51/RTD("cqg.rtd",,"StudyData","ATR("&amp;A51&amp;",MAType:=Sim,Period:=21)","Bar",, "Close", "D",,,,,,"T"),"")</f>
        <v>0</v>
      </c>
      <c r="P51" s="10">
        <f xml:space="preserve"> RTD("cqg.rtd",,"StudyData", $A51, "MA", "InputChoice=Close,MAType=Sim,Period=21", "MA","D",,"all",,,,"T")</f>
        <v>374.36666666669998</v>
      </c>
      <c r="Q51" s="2">
        <f xml:space="preserve"> RTD("cqg.rtd",,"StudyData",$A51, "StdDev", "InputChoice=Close,Period1=21", "STDDEV","D",,"all",,,,"T")</f>
        <v>31.495898195999999</v>
      </c>
      <c r="R51" s="2">
        <f t="shared" si="0"/>
        <v>-0.66791766139794262</v>
      </c>
    </row>
    <row r="52" spans="1:18" ht="17.25" thickBot="1" x14ac:dyDescent="0.35">
      <c r="A52" s="25" t="s">
        <v>47</v>
      </c>
      <c r="B52" t="str">
        <f>PROPER(RTD("cqg.rtd", ,"ContractData",A52, "LongDescription",, "T"))</f>
        <v>Keurig Dr Pepper Inc</v>
      </c>
      <c r="C52" s="2">
        <f>RTD("cqg.rtd", ,"ContractData",A52, "LastTrade",, "T")</f>
        <v>31.12</v>
      </c>
      <c r="D52" s="2">
        <f>RTD("cqg.rtd", ,"ContractData",A52, "NetLastTrade",, "T")</f>
        <v>0</v>
      </c>
      <c r="E52" s="4" t="str">
        <f>IFERROR(RTD("cqg.rtd", ,"ContractData",A52, "PerCentNetLastTrade",, "T")/100,"")</f>
        <v/>
      </c>
      <c r="F52" s="2" t="str">
        <f>RTD("cqg.rtd", ,"ContractData",A52, "Open",, "T")</f>
        <v/>
      </c>
      <c r="G52" s="2" t="str">
        <f>RTD("cqg.rtd", ,"ContractData",A52, "High",, "T")</f>
        <v/>
      </c>
      <c r="H52" s="2" t="str">
        <f>RTD("cqg.rtd", ,"ContractData",A52, "Low",, "T")</f>
        <v/>
      </c>
      <c r="I52" s="4" t="str">
        <f>IFERROR(RTD("cqg.rtd",,"StudyData",A52, "PCB","BaseType=Index,Index=1", "Close", "W","0","all",,,,"T")/100,"")</f>
        <v/>
      </c>
      <c r="J52" s="4" t="str">
        <f>IFERROR(RTD("cqg.rtd",,"StudyData",A52, "PCB","BaseType=Index,Index=1", "Close", "M","0","all",,,,"T")/100,"")</f>
        <v/>
      </c>
      <c r="K52" s="4">
        <f>IFERROR(RTD("cqg.rtd",,"StudyData",A52, "PCB","BaseType=Index,Index=1", "Close", "Q","0","all",,,,"T")/100,"")</f>
        <v>-4.919034524900711E-2</v>
      </c>
      <c r="L52" s="4">
        <f>IFERROR(RTD("cqg.rtd",,"StudyData",A52, "PCB","BaseType=Index,Index=1", "Close", "A","0","all",,,,"T")/100,"")</f>
        <v>0.11103177436629773</v>
      </c>
      <c r="M52" s="6">
        <f>RTD("cqg.rtd", ,"ContractData",A52, "T_CVol",, "T")</f>
        <v>960</v>
      </c>
      <c r="N52" s="8">
        <f xml:space="preserve"> IFERROR(M52/RTD("cqg.rtd",,"StudyData", $A52, "MA", "InputChoice=Vol,MAType=Sim,Period=21", "MA","D","-1","all",,,,"T"),"")</f>
        <v>7.386488838285946E-5</v>
      </c>
      <c r="O52" s="9">
        <f>IFERROR(D52/RTD("cqg.rtd",,"StudyData","ATR("&amp;A52&amp;",MAType:=Sim,Period:=21)","Bar",, "Close", "D",,,,,,"T"),"")</f>
        <v>0</v>
      </c>
      <c r="P52" s="10">
        <f xml:space="preserve"> RTD("cqg.rtd",,"StudyData", $A52, "MA", "InputChoice=Close,MAType=Sim,Period=21", "MA","D",,"all",,,,"T")</f>
        <v>30.825714285699998</v>
      </c>
      <c r="Q52" s="2">
        <f xml:space="preserve"> RTD("cqg.rtd",,"StudyData",$A52, "StdDev", "InputChoice=Close,Period1=21", "STDDEV","D",,"all",,,,"T")</f>
        <v>0.63245230519999995</v>
      </c>
      <c r="R52" s="2">
        <f t="shared" si="0"/>
        <v>0.46530894405854184</v>
      </c>
    </row>
    <row r="53" spans="1:18" ht="17.25" thickBot="1" x14ac:dyDescent="0.35">
      <c r="A53" s="25" t="s">
        <v>48</v>
      </c>
      <c r="B53" t="str">
        <f>PROPER(RTD("cqg.rtd", ,"ContractData",A53, "LongDescription",, "T"))</f>
        <v>Kraft Heinz Co Cmn</v>
      </c>
      <c r="C53" s="2">
        <f>RTD("cqg.rtd", ,"ContractData",A53, "LastTrade",, "T")</f>
        <v>25.85</v>
      </c>
      <c r="D53" s="2">
        <f>RTD("cqg.rtd", ,"ContractData",A53, "NetLastTrade",, "T")</f>
        <v>0</v>
      </c>
      <c r="E53" s="4" t="str">
        <f>IFERROR(RTD("cqg.rtd", ,"ContractData",A53, "PerCentNetLastTrade",, "T")/100,"")</f>
        <v/>
      </c>
      <c r="F53" s="2" t="str">
        <f>RTD("cqg.rtd", ,"ContractData",A53, "Open",, "T")</f>
        <v/>
      </c>
      <c r="G53" s="2" t="str">
        <f>RTD("cqg.rtd", ,"ContractData",A53, "High",, "T")</f>
        <v/>
      </c>
      <c r="H53" s="2" t="str">
        <f>RTD("cqg.rtd", ,"ContractData",A53, "Low",, "T")</f>
        <v/>
      </c>
      <c r="I53" s="4" t="str">
        <f>IFERROR(RTD("cqg.rtd",,"StudyData",A53, "PCB","BaseType=Index,Index=1", "Close", "W","0","all",,,,"T")/100,"")</f>
        <v/>
      </c>
      <c r="J53" s="4" t="str">
        <f>IFERROR(RTD("cqg.rtd",,"StudyData",A53, "PCB","BaseType=Index,Index=1", "Close", "M","0","all",,,,"T")/100,"")</f>
        <v/>
      </c>
      <c r="K53" s="4">
        <f>IFERROR(RTD("cqg.rtd",,"StudyData",A53, "PCB","BaseType=Index,Index=1", "Close", "Q","0","all",,,,"T")/100,"")</f>
        <v>9.4411515664690956E-2</v>
      </c>
      <c r="L53" s="4">
        <f>IFERROR(RTD("cqg.rtd",,"StudyData",A53, "PCB","BaseType=Index,Index=1", "Close", "A","0","all",,,,"T")/100,"")</f>
        <v>6.5979381443299012E-2</v>
      </c>
      <c r="M53" s="6">
        <f>RTD("cqg.rtd", ,"ContractData",A53, "T_CVol",, "T")</f>
        <v>30451.465006999999</v>
      </c>
      <c r="N53" s="8">
        <f xml:space="preserve"> IFERROR(M53/RTD("cqg.rtd",,"StudyData", $A53, "MA", "InputChoice=Vol,MAType=Sim,Period=21", "MA","D","-1","all",,,,"T"),"")</f>
        <v>2.3426704691374661E-3</v>
      </c>
      <c r="O53" s="9">
        <f>IFERROR(D53/RTD("cqg.rtd",,"StudyData","ATR("&amp;A53&amp;",MAType:=Sim,Period:=21)","Bar",, "Close", "D",,,,,,"T"),"")</f>
        <v>0</v>
      </c>
      <c r="P53" s="10">
        <f xml:space="preserve"> RTD("cqg.rtd",,"StudyData", $A53, "MA", "InputChoice=Close,MAType=Sim,Period=21", "MA","D",,"all",,,,"T")</f>
        <v>25.728571428599999</v>
      </c>
      <c r="Q53" s="2">
        <f xml:space="preserve"> RTD("cqg.rtd",,"StudyData",$A53, "StdDev", "InputChoice=Close,Period1=21", "STDDEV","D",,"all",,,,"T")</f>
        <v>0.74038783730000002</v>
      </c>
      <c r="R53" s="2">
        <f t="shared" si="0"/>
        <v>0.16400670740732431</v>
      </c>
    </row>
    <row r="54" spans="1:18" ht="17.25" thickBot="1" x14ac:dyDescent="0.35">
      <c r="A54" s="25" t="s">
        <v>49</v>
      </c>
      <c r="B54" t="str">
        <f>PROPER(RTD("cqg.rtd", ,"ContractData",A54, "LongDescription",, "T"))</f>
        <v>Kla Cp Cmn Stk</v>
      </c>
      <c r="C54" s="2">
        <f>RTD("cqg.rtd", ,"ContractData",A54, "LastTrade",, "T")</f>
        <v>182.82</v>
      </c>
      <c r="D54" s="2">
        <f>RTD("cqg.rtd", ,"ContractData",A54, "NetLastTrade",, "T")</f>
        <v>0</v>
      </c>
      <c r="E54" s="4" t="str">
        <f>IFERROR(RTD("cqg.rtd", ,"ContractData",A54, "PerCentNetLastTrade",, "T")/100,"")</f>
        <v/>
      </c>
      <c r="F54" s="2" t="str">
        <f>RTD("cqg.rtd", ,"ContractData",A54, "Open",, "T")</f>
        <v/>
      </c>
      <c r="G54" s="2" t="str">
        <f>RTD("cqg.rtd", ,"ContractData",A54, "High",, "T")</f>
        <v/>
      </c>
      <c r="H54" s="2" t="str">
        <f>RTD("cqg.rtd", ,"ContractData",A54, "Low",, "T")</f>
        <v/>
      </c>
      <c r="I54" s="4" t="str">
        <f>IFERROR(RTD("cqg.rtd",,"StudyData",A54, "PCB","BaseType=Index,Index=1", "Close", "W","0","all",,,,"T")/100,"")</f>
        <v/>
      </c>
      <c r="J54" s="4" t="str">
        <f>IFERROR(RTD("cqg.rtd",,"StudyData",A54, "PCB","BaseType=Index,Index=1", "Close", "M","0","all",,,,"T")/100,"")</f>
        <v/>
      </c>
      <c r="K54" s="4">
        <f>IFERROR(RTD("cqg.rtd",,"StudyData",A54, "PCB","BaseType=Index,Index=1", "Close", "Q","0","all",,,,"T")/100,"")</f>
        <v>-0.39405389281097741</v>
      </c>
      <c r="L54" s="4">
        <f>IFERROR(RTD("cqg.rtd",,"StudyData",A54, "PCB","BaseType=Index,Index=1", "Close", "A","0","all",,,,"T")/100,"")</f>
        <v>0.50469135802469134</v>
      </c>
      <c r="M54" s="6">
        <f>RTD("cqg.rtd", ,"ContractData",A54, "T_CVol",, "T")</f>
        <v>46362.893278000003</v>
      </c>
      <c r="N54" s="8">
        <f xml:space="preserve"> IFERROR(M54/RTD("cqg.rtd",,"StudyData", $A54, "MA", "InputChoice=Vol,MAType=Sim,Period=21", "MA","D","-1","all",,,,"T"),"")</f>
        <v>3.5402746901967174E-3</v>
      </c>
      <c r="O54" s="9">
        <f>IFERROR(D54/RTD("cqg.rtd",,"StudyData","ATR("&amp;A54&amp;",MAType:=Sim,Period:=21)","Bar",, "Close", "D",,,,,,"T"),"")</f>
        <v>0</v>
      </c>
      <c r="P54" s="10">
        <f xml:space="preserve"> RTD("cqg.rtd",,"StudyData", $A54, "MA", "InputChoice=Close,MAType=Sim,Period=21", "MA","D",,"all",,,,"T")</f>
        <v>210.5076190476</v>
      </c>
      <c r="Q54" s="2">
        <f xml:space="preserve"> RTD("cqg.rtd",,"StudyData",$A54, "StdDev", "InputChoice=Close,Period1=21", "STDDEV","D",,"all",,,,"T")</f>
        <v>18.1741839156</v>
      </c>
      <c r="R54" s="2">
        <f t="shared" si="0"/>
        <v>-1.5234587245391553</v>
      </c>
    </row>
    <row r="55" spans="1:18" ht="17.25" thickBot="1" x14ac:dyDescent="0.35">
      <c r="A55" s="25" t="s">
        <v>50</v>
      </c>
      <c r="B55" t="str">
        <f>PROPER(RTD("cqg.rtd", ,"ContractData",A55, "LongDescription",, "T"))</f>
        <v>Linde Plc</v>
      </c>
      <c r="C55" s="2">
        <f>RTD("cqg.rtd", ,"ContractData",A55, "LastTrade",, "T")</f>
        <v>478.38</v>
      </c>
      <c r="D55" s="2">
        <f>RTD("cqg.rtd", ,"ContractData",A55, "NetLastTrade",, "T")</f>
        <v>0</v>
      </c>
      <c r="E55" s="4" t="str">
        <f>IFERROR(RTD("cqg.rtd", ,"ContractData",A55, "PerCentNetLastTrade",, "T")/100,"")</f>
        <v/>
      </c>
      <c r="F55" s="2" t="str">
        <f>RTD("cqg.rtd", ,"ContractData",A55, "Open",, "T")</f>
        <v/>
      </c>
      <c r="G55" s="2" t="str">
        <f>RTD("cqg.rtd", ,"ContractData",A55, "High",, "T")</f>
        <v/>
      </c>
      <c r="H55" s="2" t="str">
        <f>RTD("cqg.rtd", ,"ContractData",A55, "Low",, "T")</f>
        <v/>
      </c>
      <c r="I55" s="4" t="str">
        <f>IFERROR(RTD("cqg.rtd",,"StudyData",A55, "PCB","BaseType=Index,Index=1", "Close", "W","0","all",,,,"T")/100,"")</f>
        <v/>
      </c>
      <c r="J55" s="4" t="str">
        <f>IFERROR(RTD("cqg.rtd",,"StudyData",A55, "PCB","BaseType=Index,Index=1", "Close", "M","0","all",,,,"T")/100,"")</f>
        <v/>
      </c>
      <c r="K55" s="4">
        <f>IFERROR(RTD("cqg.rtd",,"StudyData",A55, "PCB","BaseType=Index,Index=1", "Close", "Q","0","all",,,,"T")/100,"")</f>
        <v>-7.8159324777431025E-2</v>
      </c>
      <c r="L55" s="4">
        <f>IFERROR(RTD("cqg.rtd",,"StudyData",A55, "PCB","BaseType=Index,Index=1", "Close", "A","0","all",,,,"T")/100,"")</f>
        <v>0.12193062689087457</v>
      </c>
      <c r="M55" s="6">
        <f>RTD("cqg.rtd", ,"ContractData",A55, "T_CVol",, "T")</f>
        <v>7460.251937</v>
      </c>
      <c r="N55" s="8">
        <f xml:space="preserve"> IFERROR(M55/RTD("cqg.rtd",,"StudyData", $A55, "MA", "InputChoice=Vol,MAType=Sim,Period=21", "MA","D","-1","all",,,,"T"),"")</f>
        <v>3.5683275824211777E-3</v>
      </c>
      <c r="O55" s="9">
        <f>IFERROR(D55/RTD("cqg.rtd",,"StudyData","ATR("&amp;A55&amp;",MAType:=Sim,Period:=21)","Bar",, "Close", "D",,,,,,"T"),"")</f>
        <v>0</v>
      </c>
      <c r="P55" s="10">
        <f xml:space="preserve"> RTD("cqg.rtd",,"StudyData", $A55, "MA", "InputChoice=Close,MAType=Sim,Period=21", "MA","D",,"all",,,,"T")</f>
        <v>514.07619047620005</v>
      </c>
      <c r="Q55" s="2">
        <f xml:space="preserve"> RTD("cqg.rtd",,"StudyData",$A55, "StdDev", "InputChoice=Close,Period1=21", "STDDEV","D",,"all",,,,"T")</f>
        <v>15.253250856099999</v>
      </c>
      <c r="R55" s="2">
        <f t="shared" si="0"/>
        <v>-2.3402349317506062</v>
      </c>
    </row>
    <row r="56" spans="1:18" ht="17.25" thickBot="1" x14ac:dyDescent="0.35">
      <c r="A56" s="25" t="s">
        <v>51</v>
      </c>
      <c r="B56" t="str">
        <f>PROPER(RTD("cqg.rtd", ,"ContractData",A56, "LongDescription",, "T"))</f>
        <v>Lumentum Hld Cm</v>
      </c>
      <c r="C56" s="2">
        <f>RTD("cqg.rtd", ,"ContractData",A56, "LastTrade",, "T")</f>
        <v>713.94</v>
      </c>
      <c r="D56" s="2">
        <f>RTD("cqg.rtd", ,"ContractData",A56, "NetLastTrade",, "T")</f>
        <v>0</v>
      </c>
      <c r="E56" s="4" t="str">
        <f>IFERROR(RTD("cqg.rtd", ,"ContractData",A56, "PerCentNetLastTrade",, "T")/100,"")</f>
        <v/>
      </c>
      <c r="F56" s="2" t="str">
        <f>RTD("cqg.rtd", ,"ContractData",A56, "Open",, "T")</f>
        <v/>
      </c>
      <c r="G56" s="2" t="str">
        <f>RTD("cqg.rtd", ,"ContractData",A56, "High",, "T")</f>
        <v/>
      </c>
      <c r="H56" s="2" t="str">
        <f>RTD("cqg.rtd", ,"ContractData",A56, "Low",, "T")</f>
        <v/>
      </c>
      <c r="I56" s="4" t="str">
        <f>IFERROR(RTD("cqg.rtd",,"StudyData",A56, "PCB","BaseType=Index,Index=1", "Close", "W","0","all",,,,"T")/100,"")</f>
        <v/>
      </c>
      <c r="J56" s="4" t="str">
        <f>IFERROR(RTD("cqg.rtd",,"StudyData",A56, "PCB","BaseType=Index,Index=1", "Close", "M","0","all",,,,"T")/100,"")</f>
        <v/>
      </c>
      <c r="K56" s="4">
        <f>IFERROR(RTD("cqg.rtd",,"StudyData",A56, "PCB","BaseType=Index,Index=1", "Close", "Q","0","all",,,,"T")/100,"")</f>
        <v>-0.16796028249772743</v>
      </c>
      <c r="L56" s="4">
        <f>IFERROR(RTD("cqg.rtd",,"StudyData",A56, "PCB","BaseType=Index,Index=1", "Close", "A","0","all",,,,"T")/100,"")</f>
        <v>0.93694891342684272</v>
      </c>
      <c r="M56" s="6">
        <f>RTD("cqg.rtd", ,"ContractData",A56, "T_CVol",, "T")</f>
        <v>47092.913810999999</v>
      </c>
      <c r="N56" s="8">
        <f xml:space="preserve"> IFERROR(M56/RTD("cqg.rtd",,"StudyData", $A56, "MA", "InputChoice=Vol,MAType=Sim,Period=21", "MA","D","-1","all",,,,"T"),"")</f>
        <v>1.0789905054610615E-2</v>
      </c>
      <c r="O56" s="9">
        <f>IFERROR(D56/RTD("cqg.rtd",,"StudyData","ATR("&amp;A56&amp;",MAType:=Sim,Period:=21)","Bar",, "Close", "D",,,,,,"T"),"")</f>
        <v>0</v>
      </c>
      <c r="P56" s="10">
        <f xml:space="preserve"> RTD("cqg.rtd",,"StudyData", $A56, "MA", "InputChoice=Close,MAType=Sim,Period=21", "MA","D",,"all",,,,"T")</f>
        <v>743.61142857139998</v>
      </c>
      <c r="Q56" s="2">
        <f xml:space="preserve"> RTD("cqg.rtd",,"StudyData",$A56, "StdDev", "InputChoice=Close,Period1=21", "STDDEV","D",,"all",,,,"T")</f>
        <v>59.675990329199998</v>
      </c>
      <c r="R56" s="2">
        <f t="shared" si="0"/>
        <v>-0.49720881727674376</v>
      </c>
    </row>
    <row r="57" spans="1:18" ht="17.25" thickBot="1" x14ac:dyDescent="0.35">
      <c r="A57" s="25" t="s">
        <v>52</v>
      </c>
      <c r="B57" t="str">
        <f>PROPER(RTD("cqg.rtd", ,"ContractData",A57, "LongDescription",, "T"))</f>
        <v>Lam Research Corp</v>
      </c>
      <c r="C57" s="2">
        <f>RTD("cqg.rtd", ,"ContractData",A57, "LastTrade",, "T")</f>
        <v>293.15000000000003</v>
      </c>
      <c r="D57" s="2">
        <f>RTD("cqg.rtd", ,"ContractData",A57, "NetLastTrade",, "T")</f>
        <v>0.1300000000000523</v>
      </c>
      <c r="E57" s="4" t="str">
        <f>IFERROR(RTD("cqg.rtd", ,"ContractData",A57, "PerCentNetLastTrade",, "T")/100,"")</f>
        <v/>
      </c>
      <c r="F57" s="2" t="str">
        <f>RTD("cqg.rtd", ,"ContractData",A57, "Open",, "T")</f>
        <v/>
      </c>
      <c r="G57" s="2" t="str">
        <f>RTD("cqg.rtd", ,"ContractData",A57, "High",, "T")</f>
        <v/>
      </c>
      <c r="H57" s="2" t="str">
        <f>RTD("cqg.rtd", ,"ContractData",A57, "Low",, "T")</f>
        <v/>
      </c>
      <c r="I57" s="4" t="str">
        <f>IFERROR(RTD("cqg.rtd",,"StudyData",A57, "PCB","BaseType=Index,Index=1", "Close", "W","0","all",,,,"T")/100,"")</f>
        <v/>
      </c>
      <c r="J57" s="4" t="str">
        <f>IFERROR(RTD("cqg.rtd",,"StudyData",A57, "PCB","BaseType=Index,Index=1", "Close", "M","0","all",,,,"T")/100,"")</f>
        <v/>
      </c>
      <c r="K57" s="4">
        <f>IFERROR(RTD("cqg.rtd",,"StudyData",A57, "PCB","BaseType=Index,Index=1", "Close", "Q","0","all",,,,"T")/100,"")</f>
        <v>-0.32379479842152636</v>
      </c>
      <c r="L57" s="4">
        <f>IFERROR(RTD("cqg.rtd",,"StudyData",A57, "PCB","BaseType=Index,Index=1", "Close", "A","0","all",,,,"T")/100,"")</f>
        <v>0.71176539315340559</v>
      </c>
      <c r="M57" s="6">
        <f>RTD("cqg.rtd", ,"ContractData",A57, "T_CVol",, "T")</f>
        <v>50318.259895000003</v>
      </c>
      <c r="N57" s="8">
        <f xml:space="preserve"> IFERROR(M57/RTD("cqg.rtd",,"StudyData", $A57, "MA", "InputChoice=Vol,MAType=Sim,Period=21", "MA","D","-1","all",,,,"T"),"")</f>
        <v>4.1600754891706233E-3</v>
      </c>
      <c r="O57" s="9">
        <f>IFERROR(D57/RTD("cqg.rtd",,"StudyData","ATR("&amp;A57&amp;",MAType:=Sim,Period:=21)","Bar",, "Close", "D",,,,,,"T"),"")</f>
        <v>5.2983988355219556E-3</v>
      </c>
      <c r="P57" s="10">
        <f xml:space="preserve"> RTD("cqg.rtd",,"StudyData", $A57, "MA", "InputChoice=Close,MAType=Sim,Period=21", "MA","D",,"all",,,,"T")</f>
        <v>315.66952380949999</v>
      </c>
      <c r="Q57" s="2">
        <f xml:space="preserve"> RTD("cqg.rtd",,"StudyData",$A57, "StdDev", "InputChoice=Close,Period1=21", "STDDEV","D",,"all",,,,"T")</f>
        <v>25.898057194300002</v>
      </c>
      <c r="R57" s="2">
        <f t="shared" si="0"/>
        <v>-0.86954490989603506</v>
      </c>
    </row>
    <row r="58" spans="1:18" ht="17.25" thickBot="1" x14ac:dyDescent="0.35">
      <c r="A58" s="25" t="s">
        <v>53</v>
      </c>
      <c r="B58" t="str">
        <f>PROPER(RTD("cqg.rtd", ,"ContractData",A58, "LongDescription",, "T"))</f>
        <v>Marriott Int Cl A Cm</v>
      </c>
      <c r="C58" s="2">
        <f>RTD("cqg.rtd", ,"ContractData",A58, "LastTrade",, "T")</f>
        <v>372.95</v>
      </c>
      <c r="D58" s="2">
        <f>RTD("cqg.rtd", ,"ContractData",A58, "NetLastTrade",, "T")</f>
        <v>0.12000000000000455</v>
      </c>
      <c r="E58" s="4" t="str">
        <f>IFERROR(RTD("cqg.rtd", ,"ContractData",A58, "PerCentNetLastTrade",, "T")/100,"")</f>
        <v/>
      </c>
      <c r="F58" s="2" t="str">
        <f>RTD("cqg.rtd", ,"ContractData",A58, "Open",, "T")</f>
        <v/>
      </c>
      <c r="G58" s="2" t="str">
        <f>RTD("cqg.rtd", ,"ContractData",A58, "High",, "T")</f>
        <v/>
      </c>
      <c r="H58" s="2" t="str">
        <f>RTD("cqg.rtd", ,"ContractData",A58, "Low",, "T")</f>
        <v/>
      </c>
      <c r="I58" s="4" t="str">
        <f>IFERROR(RTD("cqg.rtd",,"StudyData",A58, "PCB","BaseType=Index,Index=1", "Close", "W","0","all",,,,"T")/100,"")</f>
        <v/>
      </c>
      <c r="J58" s="4" t="str">
        <f>IFERROR(RTD("cqg.rtd",,"StudyData",A58, "PCB","BaseType=Index,Index=1", "Close", "M","0","all",,,,"T")/100,"")</f>
        <v/>
      </c>
      <c r="K58" s="4">
        <f>IFERROR(RTD("cqg.rtd",,"StudyData",A58, "PCB","BaseType=Index,Index=1", "Close", "Q","0","all",,,,"T")/100,"")</f>
        <v>6.044415661512593E-3</v>
      </c>
      <c r="L58" s="4">
        <f>IFERROR(RTD("cqg.rtd",,"StudyData",A58, "PCB","BaseType=Index,Index=1", "Close", "A","0","all",,,,"T")/100,"")</f>
        <v>0.20174703455389367</v>
      </c>
      <c r="M58" s="6">
        <f>RTD("cqg.rtd", ,"ContractData",A58, "T_CVol",, "T")</f>
        <v>22376.973262</v>
      </c>
      <c r="N58" s="8">
        <f xml:space="preserve"> IFERROR(M58/RTD("cqg.rtd",,"StudyData", $A58, "MA", "InputChoice=Vol,MAType=Sim,Period=21", "MA","D","-1","all",,,,"T"),"")</f>
        <v>1.605681520662354E-2</v>
      </c>
      <c r="O58" s="9">
        <f>IFERROR(D58/RTD("cqg.rtd",,"StudyData","ATR("&amp;A58&amp;",MAType:=Sim,Period:=21)","Bar",, "Close", "D",,,,,,"T"),"")</f>
        <v>1.5151515151515726E-2</v>
      </c>
      <c r="P58" s="10">
        <f xml:space="preserve"> RTD("cqg.rtd",,"StudyData", $A58, "MA", "InputChoice=Close,MAType=Sim,Period=21", "MA","D",,"all",,,,"T")</f>
        <v>372.61952380949998</v>
      </c>
      <c r="Q58" s="2">
        <f xml:space="preserve"> RTD("cqg.rtd",,"StudyData",$A58, "StdDev", "InputChoice=Close,Period1=21", "STDDEV","D",,"all",,,,"T")</f>
        <v>6.2197063751000004</v>
      </c>
      <c r="R58" s="2">
        <f t="shared" si="0"/>
        <v>5.3133728598995858E-2</v>
      </c>
    </row>
    <row r="59" spans="1:18" ht="17.25" thickBot="1" x14ac:dyDescent="0.35">
      <c r="A59" s="25" t="s">
        <v>54</v>
      </c>
      <c r="B59" t="str">
        <f>PROPER(RTD("cqg.rtd", ,"ContractData",A59, "LongDescription",, "T"))</f>
        <v>Microchip Technology</v>
      </c>
      <c r="C59" s="2">
        <f>RTD("cqg.rtd", ,"ContractData",A59, "LastTrade",, "T")</f>
        <v>74.290000000000006</v>
      </c>
      <c r="D59" s="2">
        <f>RTD("cqg.rtd", ,"ContractData",A59, "NetLastTrade",, "T")</f>
        <v>0</v>
      </c>
      <c r="E59" s="4" t="str">
        <f>IFERROR(RTD("cqg.rtd", ,"ContractData",A59, "PerCentNetLastTrade",, "T")/100,"")</f>
        <v/>
      </c>
      <c r="F59" s="2" t="str">
        <f>RTD("cqg.rtd", ,"ContractData",A59, "Open",, "T")</f>
        <v/>
      </c>
      <c r="G59" s="2" t="str">
        <f>RTD("cqg.rtd", ,"ContractData",A59, "High",, "T")</f>
        <v/>
      </c>
      <c r="H59" s="2" t="str">
        <f>RTD("cqg.rtd", ,"ContractData",A59, "Low",, "T")</f>
        <v/>
      </c>
      <c r="I59" s="4" t="str">
        <f>IFERROR(RTD("cqg.rtd",,"StudyData",A59, "PCB","BaseType=Index,Index=1", "Close", "W","0","all",,,,"T")/100,"")</f>
        <v/>
      </c>
      <c r="J59" s="4" t="str">
        <f>IFERROR(RTD("cqg.rtd",,"StudyData",A59, "PCB","BaseType=Index,Index=1", "Close", "M","0","all",,,,"T")/100,"")</f>
        <v/>
      </c>
      <c r="K59" s="4">
        <f>IFERROR(RTD("cqg.rtd",,"StudyData",A59, "PCB","BaseType=Index,Index=1", "Close", "Q","0","all",,,,"T")/100,"")</f>
        <v>-0.18541666666666662</v>
      </c>
      <c r="L59" s="4">
        <f>IFERROR(RTD("cqg.rtd",,"StudyData",A59, "PCB","BaseType=Index,Index=1", "Close", "A","0","all",,,,"T")/100,"")</f>
        <v>0.16588198367859394</v>
      </c>
      <c r="M59" s="6">
        <f>RTD("cqg.rtd", ,"ContractData",A59, "T_CVol",, "T")</f>
        <v>10805.871233</v>
      </c>
      <c r="N59" s="8">
        <f xml:space="preserve"> IFERROR(M59/RTD("cqg.rtd",,"StudyData", $A59, "MA", "InputChoice=Vol,MAType=Sim,Period=21", "MA","D","-1","all",,,,"T"),"")</f>
        <v>1.0014957327954023E-3</v>
      </c>
      <c r="O59" s="9">
        <f>IFERROR(D59/RTD("cqg.rtd",,"StudyData","ATR("&amp;A59&amp;",MAType:=Sim,Period:=21)","Bar",, "Close", "D",,,,,,"T"),"")</f>
        <v>0</v>
      </c>
      <c r="P59" s="10">
        <f xml:space="preserve"> RTD("cqg.rtd",,"StudyData", $A59, "MA", "InputChoice=Close,MAType=Sim,Period=21", "MA","D",,"all",,,,"T")</f>
        <v>81.524285714300007</v>
      </c>
      <c r="Q59" s="2">
        <f xml:space="preserve"> RTD("cqg.rtd",,"StudyData",$A59, "StdDev", "InputChoice=Close,Period1=21", "STDDEV","D",,"all",,,,"T")</f>
        <v>5.0567113078999997</v>
      </c>
      <c r="R59" s="2">
        <f t="shared" si="0"/>
        <v>-1.4306305568597557</v>
      </c>
    </row>
    <row r="60" spans="1:18" ht="17.25" thickBot="1" x14ac:dyDescent="0.35">
      <c r="A60" s="25" t="s">
        <v>55</v>
      </c>
      <c r="B60" t="str">
        <f>PROPER(RTD("cqg.rtd", ,"ContractData",A60, "LongDescription",, "T"))</f>
        <v>Mondelez Intl Cmn A</v>
      </c>
      <c r="C60" s="2">
        <f>RTD("cqg.rtd", ,"ContractData",A60, "LastTrade",, "T")</f>
        <v>62.31</v>
      </c>
      <c r="D60" s="2">
        <f>RTD("cqg.rtd", ,"ContractData",A60, "NetLastTrade",, "T")</f>
        <v>0</v>
      </c>
      <c r="E60" s="4" t="str">
        <f>IFERROR(RTD("cqg.rtd", ,"ContractData",A60, "PerCentNetLastTrade",, "T")/100,"")</f>
        <v/>
      </c>
      <c r="F60" s="2" t="str">
        <f>RTD("cqg.rtd", ,"ContractData",A60, "Open",, "T")</f>
        <v/>
      </c>
      <c r="G60" s="2" t="str">
        <f>RTD("cqg.rtd", ,"ContractData",A60, "High",, "T")</f>
        <v/>
      </c>
      <c r="H60" s="2" t="str">
        <f>RTD("cqg.rtd", ,"ContractData",A60, "Low",, "T")</f>
        <v/>
      </c>
      <c r="I60" s="4" t="str">
        <f>IFERROR(RTD("cqg.rtd",,"StudyData",A60, "PCB","BaseType=Index,Index=1", "Close", "W","0","all",,,,"T")/100,"")</f>
        <v/>
      </c>
      <c r="J60" s="4" t="str">
        <f>IFERROR(RTD("cqg.rtd",,"StudyData",A60, "PCB","BaseType=Index,Index=1", "Close", "M","0","all",,,,"T")/100,"")</f>
        <v/>
      </c>
      <c r="K60" s="4">
        <f>IFERROR(RTD("cqg.rtd",,"StudyData",A60, "PCB","BaseType=Index,Index=1", "Close", "Q","0","all",,,,"T")/100,"")</f>
        <v>7.7282157676348523E-2</v>
      </c>
      <c r="L60" s="4">
        <f>IFERROR(RTD("cqg.rtd",,"StudyData",A60, "PCB","BaseType=Index,Index=1", "Close", "A","0","all",,,,"T")/100,"")</f>
        <v>0.15753297417796774</v>
      </c>
      <c r="M60" s="6">
        <f>RTD("cqg.rtd", ,"ContractData",A60, "T_CVol",, "T")</f>
        <v>3153.4152009999998</v>
      </c>
      <c r="N60" s="8">
        <f xml:space="preserve"> IFERROR(M60/RTD("cqg.rtd",,"StudyData", $A60, "MA", "InputChoice=Vol,MAType=Sim,Period=21", "MA","D","-1","all",,,,"T"),"")</f>
        <v>3.2858323126651952E-4</v>
      </c>
      <c r="O60" s="9">
        <f>IFERROR(D60/RTD("cqg.rtd",,"StudyData","ATR("&amp;A60&amp;",MAType:=Sim,Period:=21)","Bar",, "Close", "D",,,,,,"T"),"")</f>
        <v>0</v>
      </c>
      <c r="P60" s="10">
        <f xml:space="preserve"> RTD("cqg.rtd",,"StudyData", $A60, "MA", "InputChoice=Close,MAType=Sim,Period=21", "MA","D",,"all",,,,"T")</f>
        <v>60.628571428599997</v>
      </c>
      <c r="Q60" s="2">
        <f xml:space="preserve"> RTD("cqg.rtd",,"StudyData",$A60, "StdDev", "InputChoice=Close,Period1=21", "STDDEV","D",,"all",,,,"T")</f>
        <v>1.6307587649999999</v>
      </c>
      <c r="R60" s="2">
        <f t="shared" si="0"/>
        <v>1.0310713071040922</v>
      </c>
    </row>
    <row r="61" spans="1:18" ht="17.25" thickBot="1" x14ac:dyDescent="0.35">
      <c r="A61" s="26" t="s">
        <v>132</v>
      </c>
      <c r="B61" t="str">
        <f>PROPER(RTD("cqg.rtd", ,"ContractData",A61, "LongDescription",, "T"))</f>
        <v>Mercadolibre, Inc.</v>
      </c>
      <c r="C61" s="2">
        <f>RTD("cqg.rtd", ,"ContractData",A61, "LastTrade",, "T")</f>
        <v>1877.95</v>
      </c>
      <c r="D61" s="2">
        <f>RTD("cqg.rtd", ,"ContractData",A61, "NetLastTrade",, "T")</f>
        <v>0</v>
      </c>
      <c r="E61" s="4" t="str">
        <f>IFERROR(RTD("cqg.rtd", ,"ContractData",A61, "PerCentNetLastTrade",, "T")/100,"")</f>
        <v/>
      </c>
      <c r="F61" s="2" t="str">
        <f>RTD("cqg.rtd", ,"ContractData",A61, "Open",, "T")</f>
        <v/>
      </c>
      <c r="G61" s="2" t="str">
        <f>RTD("cqg.rtd", ,"ContractData",A61, "High",, "T")</f>
        <v/>
      </c>
      <c r="H61" s="2" t="str">
        <f>RTD("cqg.rtd", ,"ContractData",A61, "Low",, "T")</f>
        <v/>
      </c>
      <c r="I61" s="4" t="str">
        <f>IFERROR(RTD("cqg.rtd",,"StudyData",A61, "PCB","BaseType=Index,Index=1", "Close", "W","0","all",,,,"T")/100,"")</f>
        <v/>
      </c>
      <c r="J61" s="4" t="str">
        <f>IFERROR(RTD("cqg.rtd",,"StudyData",A61, "PCB","BaseType=Index,Index=1", "Close", "M","0","all",,,,"T")/100,"")</f>
        <v/>
      </c>
      <c r="K61" s="4">
        <f>IFERROR(RTD("cqg.rtd",,"StudyData",A61, "PCB","BaseType=Index,Index=1", "Close", "Q","0","all",,,,"T")/100,"")</f>
        <v>0.1063750817431468</v>
      </c>
      <c r="L61" s="4">
        <f>IFERROR(RTD("cqg.rtd",,"StudyData",A61, "PCB","BaseType=Index,Index=1", "Close", "A","0","all",,,,"T")/100,"")</f>
        <v>-6.7672495109866629E-2</v>
      </c>
      <c r="M61" s="6">
        <f>RTD("cqg.rtd", ,"ContractData",A61, "T_CVol",, "T")</f>
        <v>1772.9545250000001</v>
      </c>
      <c r="N61" s="8">
        <f xml:space="preserve"> IFERROR(M61/RTD("cqg.rtd",,"StudyData", $A61, "MA", "InputChoice=Vol,MAType=Sim,Period=21", "MA","D","-1","all",,,,"T"),"")</f>
        <v>5.0727187552869844E-3</v>
      </c>
      <c r="O61" s="9">
        <f>IFERROR(D61/RTD("cqg.rtd",,"StudyData","ATR("&amp;A61&amp;",MAType:=Sim,Period:=21)","Bar",, "Close", "D",,,,,,"T"),"")</f>
        <v>0</v>
      </c>
      <c r="P61" s="10">
        <f xml:space="preserve"> RTD("cqg.rtd",,"StudyData", $A61, "MA", "InputChoice=Close,MAType=Sim,Period=21", "MA","D",,"all",,,,"T")</f>
        <v>1837.4304761905</v>
      </c>
      <c r="Q61" s="2">
        <f xml:space="preserve"> RTD("cqg.rtd",,"StudyData",$A61, "StdDev", "InputChoice=Close,Period1=21", "STDDEV","D",,"all",,,,"T")</f>
        <v>29.5944076886</v>
      </c>
      <c r="R61" s="2">
        <f t="shared" si="0"/>
        <v>1.3691615063175755</v>
      </c>
    </row>
    <row r="62" spans="1:18" ht="17.25" thickBot="1" x14ac:dyDescent="0.35">
      <c r="A62" s="25" t="s">
        <v>56</v>
      </c>
      <c r="B62" t="str">
        <f>PROPER(RTD("cqg.rtd", ,"ContractData",A62, "LongDescription",, "T"))</f>
        <v>Meta Platforms, Inc.</v>
      </c>
      <c r="C62" s="2">
        <f>RTD("cqg.rtd", ,"ContractData",A62, "LastTrade",, "T")</f>
        <v>556.71</v>
      </c>
      <c r="D62" s="2">
        <f>RTD("cqg.rtd", ,"ContractData",A62, "NetLastTrade",, "T")</f>
        <v>0</v>
      </c>
      <c r="E62" s="4" t="str">
        <f>IFERROR(RTD("cqg.rtd", ,"ContractData",A62, "PerCentNetLastTrade",, "T")/100,"")</f>
        <v/>
      </c>
      <c r="F62" s="2" t="str">
        <f>RTD("cqg.rtd", ,"ContractData",A62, "Open",, "T")</f>
        <v/>
      </c>
      <c r="G62" s="2" t="str">
        <f>RTD("cqg.rtd", ,"ContractData",A62, "High",, "T")</f>
        <v/>
      </c>
      <c r="H62" s="2" t="str">
        <f>RTD("cqg.rtd", ,"ContractData",A62, "Low",, "T")</f>
        <v/>
      </c>
      <c r="I62" s="4" t="str">
        <f>IFERROR(RTD("cqg.rtd",,"StudyData",A62, "PCB","BaseType=Index,Index=1", "Close", "W","0","all",,,,"T")/100,"")</f>
        <v/>
      </c>
      <c r="J62" s="4" t="str">
        <f>IFERROR(RTD("cqg.rtd",,"StudyData",A62, "PCB","BaseType=Index,Index=1", "Close", "M","0","all",,,,"T")/100,"")</f>
        <v/>
      </c>
      <c r="K62" s="4">
        <f>IFERROR(RTD("cqg.rtd",,"StudyData",A62, "PCB","BaseType=Index,Index=1", "Close", "Q","0","all",,,,"T")/100,"")</f>
        <v>-1.1681371939853233E-2</v>
      </c>
      <c r="L62" s="4">
        <f>IFERROR(RTD("cqg.rtd",,"StudyData",A62, "PCB","BaseType=Index,Index=1", "Close", "A","0","all",,,,"T")/100,"")</f>
        <v>-0.15661500704449391</v>
      </c>
      <c r="M62" s="6">
        <f>RTD("cqg.rtd", ,"ContractData",A62, "T_CVol",, "T")</f>
        <v>255612.025119</v>
      </c>
      <c r="N62" s="8">
        <f xml:space="preserve"> IFERROR(M62/RTD("cqg.rtd",,"StudyData", $A62, "MA", "InputChoice=Vol,MAType=Sim,Period=21", "MA","D","-1","all",,,,"T"),"")</f>
        <v>1.335457201208293E-2</v>
      </c>
      <c r="O62" s="9">
        <f>IFERROR(D62/RTD("cqg.rtd",,"StudyData","ATR("&amp;A62&amp;",MAType:=Sim,Period:=21)","Bar",, "Close", "D",,,,,,"T"),"")</f>
        <v>0</v>
      </c>
      <c r="P62" s="10">
        <f xml:space="preserve"> RTD("cqg.rtd",,"StudyData", $A62, "MA", "InputChoice=Close,MAType=Sim,Period=21", "MA","D",,"all",,,,"T")</f>
        <v>617.75095238100005</v>
      </c>
      <c r="Q62" s="2">
        <f xml:space="preserve"> RTD("cqg.rtd",,"StudyData",$A62, "StdDev", "InputChoice=Close,Period1=21", "STDDEV","D",,"all",,,,"T")</f>
        <v>38.930908874099998</v>
      </c>
      <c r="R62" s="2">
        <f t="shared" si="0"/>
        <v>-1.5679303192844134</v>
      </c>
    </row>
    <row r="63" spans="1:18" ht="17.25" thickBot="1" x14ac:dyDescent="0.35">
      <c r="A63" s="25" t="s">
        <v>57</v>
      </c>
      <c r="B63" t="str">
        <f>PROPER(RTD("cqg.rtd", ,"ContractData",A63, "LongDescription",, "T"))</f>
        <v>Monster Beverage Cp</v>
      </c>
      <c r="C63" s="2">
        <f>RTD("cqg.rtd", ,"ContractData",A63, "LastTrade",, "T")</f>
        <v>96.38</v>
      </c>
      <c r="D63" s="2">
        <f>RTD("cqg.rtd", ,"ContractData",A63, "NetLastTrade",, "T")</f>
        <v>0</v>
      </c>
      <c r="E63" s="4" t="str">
        <f>IFERROR(RTD("cqg.rtd", ,"ContractData",A63, "PerCentNetLastTrade",, "T")/100,"")</f>
        <v/>
      </c>
      <c r="F63" s="2" t="str">
        <f>RTD("cqg.rtd", ,"ContractData",A63, "Open",, "T")</f>
        <v/>
      </c>
      <c r="G63" s="2" t="str">
        <f>RTD("cqg.rtd", ,"ContractData",A63, "High",, "T")</f>
        <v/>
      </c>
      <c r="H63" s="2" t="str">
        <f>RTD("cqg.rtd", ,"ContractData",A63, "Low",, "T")</f>
        <v/>
      </c>
      <c r="I63" s="4" t="str">
        <f>IFERROR(RTD("cqg.rtd",,"StudyData",A63, "PCB","BaseType=Index,Index=1", "Close", "W","0","all",,,,"T")/100,"")</f>
        <v/>
      </c>
      <c r="J63" s="4" t="str">
        <f>IFERROR(RTD("cqg.rtd",,"StudyData",A63, "PCB","BaseType=Index,Index=1", "Close", "M","0","all",,,,"T")/100,"")</f>
        <v/>
      </c>
      <c r="K63" s="4">
        <f>IFERROR(RTD("cqg.rtd",,"StudyData",A63, "PCB","BaseType=Index,Index=1", "Close", "Q","0","all",,,,"T")/100,"")</f>
        <v>2.7049521431542958E-3</v>
      </c>
      <c r="L63" s="4">
        <f>IFERROR(RTD("cqg.rtd",,"StudyData",A63, "PCB","BaseType=Index,Index=1", "Close", "A","0","all",,,,"T")/100,"")</f>
        <v>0.25707577931394276</v>
      </c>
      <c r="M63" s="6">
        <f>RTD("cqg.rtd", ,"ContractData",A63, "T_CVol",, "T")</f>
        <v>3251.9343269999999</v>
      </c>
      <c r="N63" s="8">
        <f xml:space="preserve"> IFERROR(M63/RTD("cqg.rtd",,"StudyData", $A63, "MA", "InputChoice=Vol,MAType=Sim,Period=21", "MA","D","-1","all",,,,"T"),"")</f>
        <v>5.78788671321774E-4</v>
      </c>
      <c r="O63" s="9">
        <f>IFERROR(D63/RTD("cqg.rtd",,"StudyData","ATR("&amp;A63&amp;",MAType:=Sim,Period:=21)","Bar",, "Close", "D",,,,,,"T"),"")</f>
        <v>0</v>
      </c>
      <c r="P63" s="10">
        <f xml:space="preserve"> RTD("cqg.rtd",,"StudyData", $A63, "MA", "InputChoice=Close,MAType=Sim,Period=21", "MA","D",,"all",,,,"T")</f>
        <v>96.514285714300001</v>
      </c>
      <c r="Q63" s="2">
        <f xml:space="preserve"> RTD("cqg.rtd",,"StudyData",$A63, "StdDev", "InputChoice=Close,Period1=21", "STDDEV","D",,"all",,,,"T")</f>
        <v>1.5204465867000001</v>
      </c>
      <c r="R63" s="2">
        <f t="shared" si="0"/>
        <v>-8.8319915658110509E-2</v>
      </c>
    </row>
    <row r="64" spans="1:18" ht="17.25" thickBot="1" x14ac:dyDescent="0.35">
      <c r="A64" s="26" t="s">
        <v>58</v>
      </c>
      <c r="B64" t="str">
        <f>PROPER(RTD("cqg.rtd", ,"ContractData",A64, "LongDescription",, "T"))</f>
        <v>Monolithic Power Sys</v>
      </c>
      <c r="C64" s="2">
        <f>RTD("cqg.rtd", ,"ContractData",A64, "LastTrade",, "T")</f>
        <v>1426.03</v>
      </c>
      <c r="D64" s="2">
        <f>RTD("cqg.rtd", ,"ContractData",A64, "NetLastTrade",, "T")</f>
        <v>0</v>
      </c>
      <c r="E64" s="4" t="str">
        <f>IFERROR(RTD("cqg.rtd", ,"ContractData",A64, "PerCentNetLastTrade",, "T")/100,"")</f>
        <v/>
      </c>
      <c r="F64" s="2" t="str">
        <f>RTD("cqg.rtd", ,"ContractData",A64, "Open",, "T")</f>
        <v/>
      </c>
      <c r="G64" s="2" t="str">
        <f>RTD("cqg.rtd", ,"ContractData",A64, "High",, "T")</f>
        <v/>
      </c>
      <c r="H64" s="2" t="str">
        <f>RTD("cqg.rtd", ,"ContractData",A64, "Low",, "T")</f>
        <v/>
      </c>
      <c r="I64" s="4" t="str">
        <f>IFERROR(RTD("cqg.rtd",,"StudyData",A64, "PCB","BaseType=Index,Index=1", "Close", "W","0","all",,,,"T")/100,"")</f>
        <v/>
      </c>
      <c r="J64" s="4" t="str">
        <f>IFERROR(RTD("cqg.rtd",,"StudyData",A64, "PCB","BaseType=Index,Index=1", "Close", "M","0","all",,,,"T")/100,"")</f>
        <v/>
      </c>
      <c r="K64" s="4">
        <f>IFERROR(RTD("cqg.rtd",,"StudyData",A64, "PCB","BaseType=Index,Index=1", "Close", "Q","0","all",,,,"T")/100,"")</f>
        <v>3.1590902514540241E-2</v>
      </c>
      <c r="L64" s="4">
        <f>IFERROR(RTD("cqg.rtd",,"StudyData",A64, "PCB","BaseType=Index,Index=1", "Close", "A","0","all",,,,"T")/100,"")</f>
        <v>0.57335937155214256</v>
      </c>
      <c r="M64" s="6">
        <f>RTD("cqg.rtd", ,"ContractData",A64, "T_CVol",, "T")</f>
        <v>2322.5896760000001</v>
      </c>
      <c r="N64" s="8">
        <f xml:space="preserve"> IFERROR(M64/RTD("cqg.rtd",,"StudyData", $A64, "MA", "InputChoice=Vol,MAType=Sim,Period=21", "MA","D","-1","all",,,,"T"),"")</f>
        <v>2.4383978840239635E-3</v>
      </c>
      <c r="O64" s="9">
        <f>IFERROR(D64/RTD("cqg.rtd",,"StudyData","ATR("&amp;A64&amp;",MAType:=Sim,Period:=21)","Bar",, "Close", "D",,,,,,"T"),"")</f>
        <v>0</v>
      </c>
      <c r="P64" s="10">
        <f xml:space="preserve"> RTD("cqg.rtd",,"StudyData", $A64, "MA", "InputChoice=Close,MAType=Sim,Period=21", "MA","D",,"all",,,,"T")</f>
        <v>1341.8561904762</v>
      </c>
      <c r="Q64" s="2">
        <f xml:space="preserve"> RTD("cqg.rtd",,"StudyData",$A64, "StdDev", "InputChoice=Close,Period1=21", "STDDEV","D",,"all",,,,"T")</f>
        <v>47.807292179000001</v>
      </c>
      <c r="R64" s="2">
        <f t="shared" si="0"/>
        <v>1.7606897543712887</v>
      </c>
    </row>
    <row r="65" spans="1:18" ht="17.25" thickBot="1" x14ac:dyDescent="0.35">
      <c r="A65" s="25" t="s">
        <v>59</v>
      </c>
      <c r="B65" t="str">
        <f>PROPER(RTD("cqg.rtd", ,"ContractData",A65, "LongDescription",, "T"))</f>
        <v>Marvell Tech Inc Cmn</v>
      </c>
      <c r="C65" s="2">
        <f>RTD("cqg.rtd", ,"ContractData",A65, "LastTrade",, "T")</f>
        <v>187.56</v>
      </c>
      <c r="D65" s="2">
        <f>RTD("cqg.rtd", ,"ContractData",A65, "NetLastTrade",, "T")</f>
        <v>0</v>
      </c>
      <c r="E65" s="4" t="str">
        <f>IFERROR(RTD("cqg.rtd", ,"ContractData",A65, "PerCentNetLastTrade",, "T")/100,"")</f>
        <v/>
      </c>
      <c r="F65" s="2" t="str">
        <f>RTD("cqg.rtd", ,"ContractData",A65, "Open",, "T")</f>
        <v/>
      </c>
      <c r="G65" s="2" t="str">
        <f>RTD("cqg.rtd", ,"ContractData",A65, "High",, "T")</f>
        <v/>
      </c>
      <c r="H65" s="2" t="str">
        <f>RTD("cqg.rtd", ,"ContractData",A65, "Low",, "T")</f>
        <v/>
      </c>
      <c r="I65" s="4" t="str">
        <f>IFERROR(RTD("cqg.rtd",,"StudyData",A65, "PCB","BaseType=Index,Index=1", "Close", "W","0","all",,,,"T")/100,"")</f>
        <v/>
      </c>
      <c r="J65" s="4" t="str">
        <f>IFERROR(RTD("cqg.rtd",,"StudyData",A65, "PCB","BaseType=Index,Index=1", "Close", "M","0","all",,,,"T")/100,"")</f>
        <v/>
      </c>
      <c r="K65" s="4">
        <f>IFERROR(RTD("cqg.rtd",,"StudyData",A65, "PCB","BaseType=Index,Index=1", "Close", "Q","0","all",,,,"T")/100,"")</f>
        <v>-0.370371613682903</v>
      </c>
      <c r="L65" s="4">
        <f>IFERROR(RTD("cqg.rtd",,"StudyData",A65, "PCB","BaseType=Index,Index=1", "Close", "A","0","all",,,,"T")/100,"")</f>
        <v>1.2071075547187573</v>
      </c>
      <c r="M65" s="6">
        <f>RTD("cqg.rtd", ,"ContractData",A65, "T_CVol",, "T")</f>
        <v>555865.53545299999</v>
      </c>
      <c r="N65" s="8">
        <f xml:space="preserve"> IFERROR(M65/RTD("cqg.rtd",,"StudyData", $A65, "MA", "InputChoice=Vol,MAType=Sim,Period=21", "MA","D","-1","all",,,,"T"),"")</f>
        <v>2.1877035290332938E-2</v>
      </c>
      <c r="O65" s="9">
        <f>IFERROR(D65/RTD("cqg.rtd",,"StudyData","ATR("&amp;A65&amp;",MAType:=Sim,Period:=21)","Bar",, "Close", "D",,,,,,"T"),"")</f>
        <v>0</v>
      </c>
      <c r="P65" s="10">
        <f xml:space="preserve"> RTD("cqg.rtd",,"StudyData", $A65, "MA", "InputChoice=Close,MAType=Sim,Period=21", "MA","D",,"all",,,,"T")</f>
        <v>205.56523809519999</v>
      </c>
      <c r="Q65" s="2">
        <f xml:space="preserve"> RTD("cqg.rtd",,"StudyData",$A65, "StdDev", "InputChoice=Close,Period1=21", "STDDEV","D",,"all",,,,"T")</f>
        <v>22.909541289300002</v>
      </c>
      <c r="R65" s="2">
        <f t="shared" si="0"/>
        <v>-0.785927481822144</v>
      </c>
    </row>
    <row r="66" spans="1:18" ht="17.25" thickBot="1" x14ac:dyDescent="0.35">
      <c r="A66" s="25" t="s">
        <v>60</v>
      </c>
      <c r="B66" t="str">
        <f>PROPER(RTD("cqg.rtd", ,"ContractData",A66, "LongDescription",, "T"))</f>
        <v>Microsoft Corp</v>
      </c>
      <c r="C66" s="2">
        <f>RTD("cqg.rtd", ,"ContractData",A66, "LastTrade",, "T")</f>
        <v>464.72</v>
      </c>
      <c r="D66" s="2">
        <f>RTD("cqg.rtd", ,"ContractData",A66, "NetLastTrade",, "T")</f>
        <v>0</v>
      </c>
      <c r="E66" s="4" t="str">
        <f>IFERROR(RTD("cqg.rtd", ,"ContractData",A66, "PerCentNetLastTrade",, "T")/100,"")</f>
        <v/>
      </c>
      <c r="F66" s="2" t="str">
        <f>RTD("cqg.rtd", ,"ContractData",A66, "Open",, "T")</f>
        <v/>
      </c>
      <c r="G66" s="2" t="str">
        <f>RTD("cqg.rtd", ,"ContractData",A66, "High",, "T")</f>
        <v/>
      </c>
      <c r="H66" s="2" t="str">
        <f>RTD("cqg.rtd", ,"ContractData",A66, "Low",, "T")</f>
        <v/>
      </c>
      <c r="I66" s="4" t="str">
        <f>IFERROR(RTD("cqg.rtd",,"StudyData",A66, "PCB","BaseType=Index,Index=1", "Close", "W","0","all",,,,"T")/100,"")</f>
        <v/>
      </c>
      <c r="J66" s="4" t="str">
        <f>IFERROR(RTD("cqg.rtd",,"StudyData",A66, "PCB","BaseType=Index,Index=1", "Close", "M","0","all",,,,"T")/100,"")</f>
        <v/>
      </c>
      <c r="K66" s="4">
        <f>IFERROR(RTD("cqg.rtd",,"StudyData",A66, "PCB","BaseType=Index,Index=1", "Close", "Q","0","all",,,,"T")/100,"")</f>
        <v>0.2458313227172807</v>
      </c>
      <c r="L66" s="4">
        <f>IFERROR(RTD("cqg.rtd",,"StudyData",A66, "PCB","BaseType=Index,Index=1", "Close", "A","0","all",,,,"T")/100,"")</f>
        <v>-3.9080269633183028E-2</v>
      </c>
      <c r="M66" s="6">
        <f>RTD("cqg.rtd", ,"ContractData",A66, "T_CVol",, "T")</f>
        <v>782409.95369200001</v>
      </c>
      <c r="N66" s="8">
        <f xml:space="preserve"> IFERROR(M66/RTD("cqg.rtd",,"StudyData", $A66, "MA", "InputChoice=Vol,MAType=Sim,Period=21", "MA","D","-1","all",,,,"T"),"")</f>
        <v>2.1418625030623306E-2</v>
      </c>
      <c r="O66" s="9">
        <f>IFERROR(D66/RTD("cqg.rtd",,"StudyData","ATR("&amp;A66&amp;",MAType:=Sim,Period:=21)","Bar",, "Close", "D",,,,,,"T"),"")</f>
        <v>0</v>
      </c>
      <c r="P66" s="10">
        <f xml:space="preserve"> RTD("cqg.rtd",,"StudyData", $A66, "MA", "InputChoice=Close,MAType=Sim,Period=21", "MA","D",,"all",,,,"T")</f>
        <v>400.09714285709998</v>
      </c>
      <c r="Q66" s="2">
        <f xml:space="preserve"> RTD("cqg.rtd",,"StudyData",$A66, "StdDev", "InputChoice=Close,Period1=21", "STDDEV","D",,"all",,,,"T")</f>
        <v>25.288840027399999</v>
      </c>
      <c r="R66" s="2">
        <f t="shared" si="0"/>
        <v>2.555390325253446</v>
      </c>
    </row>
    <row r="67" spans="1:18" ht="17.25" thickBot="1" x14ac:dyDescent="0.35">
      <c r="A67" s="25" t="s">
        <v>133</v>
      </c>
      <c r="B67" t="str">
        <f>PROPER(RTD("cqg.rtd", ,"ContractData",A67, "LongDescription",, "T"))</f>
        <v>Strategy Inc Cl A Cs</v>
      </c>
      <c r="C67" s="2">
        <f>RTD("cqg.rtd", ,"ContractData",A67, "LastTrade",, "T")</f>
        <v>93.28</v>
      </c>
      <c r="D67" s="2">
        <f>RTD("cqg.rtd", ,"ContractData",A67, "NetLastTrade",, "T")</f>
        <v>0</v>
      </c>
      <c r="E67" s="4" t="str">
        <f>IFERROR(RTD("cqg.rtd", ,"ContractData",A67, "PerCentNetLastTrade",, "T")/100,"")</f>
        <v/>
      </c>
      <c r="F67" s="2" t="str">
        <f>RTD("cqg.rtd", ,"ContractData",A67, "Open",, "T")</f>
        <v/>
      </c>
      <c r="G67" s="2" t="str">
        <f>RTD("cqg.rtd", ,"ContractData",A67, "High",, "T")</f>
        <v/>
      </c>
      <c r="H67" s="2" t="str">
        <f>RTD("cqg.rtd", ,"ContractData",A67, "Low",, "T")</f>
        <v/>
      </c>
      <c r="I67" s="4" t="str">
        <f>IFERROR(RTD("cqg.rtd",,"StudyData",A67, "PCB","BaseType=Index,Index=1", "Close", "W","0","all",,,,"T")/100,"")</f>
        <v/>
      </c>
      <c r="J67" s="4" t="str">
        <f>IFERROR(RTD("cqg.rtd",,"StudyData",A67, "PCB","BaseType=Index,Index=1", "Close", "M","0","all",,,,"T")/100,"")</f>
        <v/>
      </c>
      <c r="K67" s="4">
        <f>IFERROR(RTD("cqg.rtd",,"StudyData",A67, "PCB","BaseType=Index,Index=1", "Close", "Q","0","all",,,,"T")/100,"")</f>
        <v>7.3047279420223085E-2</v>
      </c>
      <c r="L67" s="4">
        <f>IFERROR(RTD("cqg.rtd",,"StudyData",A67, "PCB","BaseType=Index,Index=1", "Close", "A","0","all",,,,"T")/100,"")</f>
        <v>-0.38611385324119779</v>
      </c>
      <c r="M67" s="6">
        <f>RTD("cqg.rtd", ,"ContractData",A67, "T_CVol",, "T")</f>
        <v>347163.05628600001</v>
      </c>
      <c r="N67" s="8">
        <f xml:space="preserve"> IFERROR(M67/RTD("cqg.rtd",,"StudyData", $A67, "MA", "InputChoice=Vol,MAType=Sim,Period=21", "MA","D","-1","all",,,,"T"),"")</f>
        <v>2.0405574906351125E-2</v>
      </c>
      <c r="O67" s="9">
        <f>IFERROR(D67/RTD("cqg.rtd",,"StudyData","ATR("&amp;A67&amp;",MAType:=Sim,Period:=21)","Bar",, "Close", "D",,,,,,"T"),"")</f>
        <v>0</v>
      </c>
      <c r="P67" s="10">
        <f xml:space="preserve"> RTD("cqg.rtd",,"StudyData", $A67, "MA", "InputChoice=Close,MAType=Sim,Period=21", "MA","D",,"all",,,,"T")</f>
        <v>95.908571428599998</v>
      </c>
      <c r="Q67" s="2">
        <f xml:space="preserve"> RTD("cqg.rtd",,"StudyData",$A67, "StdDev", "InputChoice=Close,Period1=21", "STDDEV","D",,"all",,,,"T")</f>
        <v>2.8577251788</v>
      </c>
      <c r="R67" s="2">
        <f t="shared" ref="R67:R104" si="1">IFERROR(STANDARDIZE(C67,P67,Q67),"")</f>
        <v>-0.91981253064501201</v>
      </c>
    </row>
    <row r="68" spans="1:18" ht="17.25" thickBot="1" x14ac:dyDescent="0.35">
      <c r="A68" s="25" t="s">
        <v>61</v>
      </c>
      <c r="B68" t="str">
        <f>PROPER(RTD("cqg.rtd", ,"ContractData",A68, "LongDescription",, "T"))</f>
        <v>Micron Technology</v>
      </c>
      <c r="C68" s="2">
        <f>RTD("cqg.rtd", ,"ContractData",A68, "LastTrade",, "T")</f>
        <v>823.03</v>
      </c>
      <c r="D68" s="2">
        <f>RTD("cqg.rtd", ,"ContractData",A68, "NetLastTrade",, "T")</f>
        <v>0</v>
      </c>
      <c r="E68" s="4" t="str">
        <f>IFERROR(RTD("cqg.rtd", ,"ContractData",A68, "PerCentNetLastTrade",, "T")/100,"")</f>
        <v/>
      </c>
      <c r="F68" s="2" t="str">
        <f>RTD("cqg.rtd", ,"ContractData",A68, "Open",, "T")</f>
        <v/>
      </c>
      <c r="G68" s="2" t="str">
        <f>RTD("cqg.rtd", ,"ContractData",A68, "High",, "T")</f>
        <v/>
      </c>
      <c r="H68" s="2" t="str">
        <f>RTD("cqg.rtd", ,"ContractData",A68, "Low",, "T")</f>
        <v/>
      </c>
      <c r="I68" s="4" t="str">
        <f>IFERROR(RTD("cqg.rtd",,"StudyData",A68, "PCB","BaseType=Index,Index=1", "Close", "W","0","all",,,,"T")/100,"")</f>
        <v/>
      </c>
      <c r="J68" s="4" t="str">
        <f>IFERROR(RTD("cqg.rtd",,"StudyData",A68, "PCB","BaseType=Index,Index=1", "Close", "M","0","all",,,,"T")/100,"")</f>
        <v/>
      </c>
      <c r="K68" s="4">
        <f>IFERROR(RTD("cqg.rtd",,"StudyData",A68, "PCB","BaseType=Index,Index=1", "Close", "Q","0","all",,,,"T")/100,"")</f>
        <v>-0.28698160774155546</v>
      </c>
      <c r="L68" s="4">
        <f>IFERROR(RTD("cqg.rtd",,"StudyData",A68, "PCB","BaseType=Index,Index=1", "Close", "A","0","all",,,,"T")/100,"")</f>
        <v>1.883676115062541</v>
      </c>
      <c r="M68" s="6">
        <f>RTD("cqg.rtd", ,"ContractData",A68, "T_CVol",, "T")</f>
        <v>1737523.3306780001</v>
      </c>
      <c r="N68" s="8">
        <f xml:space="preserve"> IFERROR(M68/RTD("cqg.rtd",,"StudyData", $A68, "MA", "InputChoice=Vol,MAType=Sim,Period=21", "MA","D","-1","all",,,,"T"),"")</f>
        <v>3.6702582379284199E-2</v>
      </c>
      <c r="O68" s="9">
        <f>IFERROR(D68/RTD("cqg.rtd",,"StudyData","ATR("&amp;A68&amp;",MAType:=Sim,Period:=21)","Bar",, "Close", "D",,,,,,"T"),"")</f>
        <v>0</v>
      </c>
      <c r="P68" s="10">
        <f xml:space="preserve"> RTD("cqg.rtd",,"StudyData", $A68, "MA", "InputChoice=Close,MAType=Sim,Period=21", "MA","D",,"all",,,,"T")</f>
        <v>907.46619047620004</v>
      </c>
      <c r="Q68" s="2">
        <f xml:space="preserve"> RTD("cqg.rtd",,"StudyData",$A68, "StdDev", "InputChoice=Close,Period1=21", "STDDEV","D",,"all",,,,"T")</f>
        <v>69.246240088799993</v>
      </c>
      <c r="R68" s="2">
        <f t="shared" si="1"/>
        <v>-1.2193613742482017</v>
      </c>
    </row>
    <row r="69" spans="1:18" ht="17.25" thickBot="1" x14ac:dyDescent="0.35">
      <c r="A69" s="25" t="s">
        <v>134</v>
      </c>
      <c r="B69" t="str">
        <f>PROPER(RTD("cqg.rtd", ,"ContractData",A69, "LongDescription",, "T"))</f>
        <v>Nebius Grp Nv Ord A</v>
      </c>
      <c r="C69" s="2">
        <f>RTD("cqg.rtd", ,"ContractData",A69, "LastTrade",, "T")</f>
        <v>190.41</v>
      </c>
      <c r="D69" s="2">
        <f>RTD("cqg.rtd", ,"ContractData",A69, "NetLastTrade",, "T")</f>
        <v>0</v>
      </c>
      <c r="E69" s="4" t="str">
        <f>IFERROR(RTD("cqg.rtd", ,"ContractData",A69, "PerCentNetLastTrade",, "T")/100,"")</f>
        <v/>
      </c>
      <c r="F69" s="2" t="str">
        <f>RTD("cqg.rtd", ,"ContractData",A69, "Open",, "T")</f>
        <v/>
      </c>
      <c r="G69" s="2" t="str">
        <f>RTD("cqg.rtd", ,"ContractData",A69, "High",, "T")</f>
        <v/>
      </c>
      <c r="H69" s="2" t="str">
        <f>RTD("cqg.rtd", ,"ContractData",A69, "Low",, "T")</f>
        <v/>
      </c>
      <c r="I69" s="4" t="str">
        <f>IFERROR(RTD("cqg.rtd",,"StudyData",A69, "PCB","BaseType=Index,Index=1", "Close", "W","0","all",,,,"T")/100,"")</f>
        <v/>
      </c>
      <c r="J69" s="4" t="str">
        <f>IFERROR(RTD("cqg.rtd",,"StudyData",A69, "PCB","BaseType=Index,Index=1", "Close", "M","0","all",,,,"T")/100,"")</f>
        <v/>
      </c>
      <c r="K69" s="4">
        <f>IFERROR(RTD("cqg.rtd",,"StudyData",A69, "PCB","BaseType=Index,Index=1", "Close", "Q","0","all",,,,"T")/100,"")</f>
        <v>-0.31053336712894236</v>
      </c>
      <c r="L69" s="4">
        <f>IFERROR(RTD("cqg.rtd",,"StudyData",A69, "PCB","BaseType=Index,Index=1", "Close", "A","0","all",,,,"T")/100,"")</f>
        <v>1.2749103942652327</v>
      </c>
      <c r="M69" s="6">
        <f>RTD("cqg.rtd", ,"ContractData",A69, "T_CVol",, "T")</f>
        <v>529748.25321200001</v>
      </c>
      <c r="N69" s="8">
        <f xml:space="preserve"> IFERROR(M69/RTD("cqg.rtd",,"StudyData", $A69, "MA", "InputChoice=Vol,MAType=Sim,Period=21", "MA","D","-1","all",,,,"T"),"")</f>
        <v>2.444754208556911E-2</v>
      </c>
      <c r="O69" s="9">
        <f>IFERROR(D69/RTD("cqg.rtd",,"StudyData","ATR("&amp;A69&amp;",MAType:=Sim,Period:=21)","Bar",, "Close", "D",,,,,,"T"),"")</f>
        <v>0</v>
      </c>
      <c r="P69" s="10">
        <f xml:space="preserve"> RTD("cqg.rtd",,"StudyData", $A69, "MA", "InputChoice=Close,MAType=Sim,Period=21", "MA","D",,"all",,,,"T")</f>
        <v>195.98142857139999</v>
      </c>
      <c r="Q69" s="2">
        <f xml:space="preserve"> RTD("cqg.rtd",,"StudyData",$A69, "StdDev", "InputChoice=Close,Period1=21", "STDDEV","D",,"all",,,,"T")</f>
        <v>19.2540628454</v>
      </c>
      <c r="R69" s="2">
        <f t="shared" si="1"/>
        <v>-0.28936378862662043</v>
      </c>
    </row>
    <row r="70" spans="1:18" ht="17.25" thickBot="1" x14ac:dyDescent="0.35">
      <c r="A70" s="25" t="s">
        <v>62</v>
      </c>
      <c r="B70" t="str">
        <f>PROPER(RTD("cqg.rtd", ,"ContractData",A70, "LongDescription",, "T"))</f>
        <v>Netflix, Inc.</v>
      </c>
      <c r="C70" s="2">
        <f>RTD("cqg.rtd", ,"ContractData",A70, "LastTrade",, "T")</f>
        <v>71.710000000000008</v>
      </c>
      <c r="D70" s="2">
        <f>RTD("cqg.rtd", ,"ContractData",A70, "NetLastTrade",, "T")</f>
        <v>0</v>
      </c>
      <c r="E70" s="4" t="str">
        <f>IFERROR(RTD("cqg.rtd", ,"ContractData",A70, "PerCentNetLastTrade",, "T")/100,"")</f>
        <v/>
      </c>
      <c r="F70" s="2" t="str">
        <f>RTD("cqg.rtd", ,"ContractData",A70, "Open",, "T")</f>
        <v/>
      </c>
      <c r="G70" s="2" t="str">
        <f>RTD("cqg.rtd", ,"ContractData",A70, "High",, "T")</f>
        <v/>
      </c>
      <c r="H70" s="2" t="str">
        <f>RTD("cqg.rtd", ,"ContractData",A70, "Low",, "T")</f>
        <v/>
      </c>
      <c r="I70" s="4" t="str">
        <f>IFERROR(RTD("cqg.rtd",,"StudyData",A70, "PCB","BaseType=Index,Index=1", "Close", "W","0","all",,,,"T")/100,"")</f>
        <v/>
      </c>
      <c r="J70" s="4" t="str">
        <f>IFERROR(RTD("cqg.rtd",,"StudyData",A70, "PCB","BaseType=Index,Index=1", "Close", "M","0","all",,,,"T")/100,"")</f>
        <v/>
      </c>
      <c r="K70" s="4">
        <f>IFERROR(RTD("cqg.rtd",,"StudyData",A70, "PCB","BaseType=Index,Index=1", "Close", "Q","0","all",,,,"T")/100,"")</f>
        <v>4.3417366946779026E-3</v>
      </c>
      <c r="L70" s="4">
        <f>IFERROR(RTD("cqg.rtd",,"StudyData",A70, "PCB","BaseType=Index,Index=1", "Close", "A","0","all",,,,"T")/100,"")</f>
        <v>-0.2351749146757679</v>
      </c>
      <c r="M70" s="6">
        <f>RTD("cqg.rtd", ,"ContractData",A70, "T_CVol",, "T")</f>
        <v>276698.09846900002</v>
      </c>
      <c r="N70" s="8">
        <f xml:space="preserve"> IFERROR(M70/RTD("cqg.rtd",,"StudyData", $A70, "MA", "InputChoice=Vol,MAType=Sim,Period=21", "MA","D","-1","all",,,,"T"),"")</f>
        <v>5.6035899832567997E-3</v>
      </c>
      <c r="O70" s="9">
        <f>IFERROR(D70/RTD("cqg.rtd",,"StudyData","ATR("&amp;A70&amp;",MAType:=Sim,Period:=21)","Bar",, "Close", "D",,,,,,"T"),"")</f>
        <v>0</v>
      </c>
      <c r="P70" s="10">
        <f xml:space="preserve"> RTD("cqg.rtd",,"StudyData", $A70, "MA", "InputChoice=Close,MAType=Sim,Period=21", "MA","D",,"all",,,,"T")</f>
        <v>72.274285714300007</v>
      </c>
      <c r="Q70" s="2">
        <f xml:space="preserve"> RTD("cqg.rtd",,"StudyData",$A70, "StdDev", "InputChoice=Close,Period1=21", "STDDEV","D",,"all",,,,"T")</f>
        <v>2.6268949104999999</v>
      </c>
      <c r="R70" s="2">
        <f t="shared" si="1"/>
        <v>-0.21481092069746832</v>
      </c>
    </row>
    <row r="71" spans="1:18" ht="17.25" thickBot="1" x14ac:dyDescent="0.35">
      <c r="A71" s="25" t="s">
        <v>63</v>
      </c>
      <c r="B71" t="str">
        <f>PROPER(RTD("cqg.rtd", ,"ContractData",A71, "LongDescription",, "T"))</f>
        <v>Nvidia Corporation</v>
      </c>
      <c r="C71" s="2">
        <f>RTD("cqg.rtd", ,"ContractData",A71, "LastTrade",, "T")</f>
        <v>200.75</v>
      </c>
      <c r="D71" s="2">
        <f>RTD("cqg.rtd", ,"ContractData",A71, "NetLastTrade",, "T")</f>
        <v>0</v>
      </c>
      <c r="E71" s="4" t="str">
        <f>IFERROR(RTD("cqg.rtd", ,"ContractData",A71, "PerCentNetLastTrade",, "T")/100,"")</f>
        <v/>
      </c>
      <c r="F71" s="2" t="str">
        <f>RTD("cqg.rtd", ,"ContractData",A71, "Open",, "T")</f>
        <v/>
      </c>
      <c r="G71" s="2" t="str">
        <f>RTD("cqg.rtd", ,"ContractData",A71, "High",, "T")</f>
        <v/>
      </c>
      <c r="H71" s="2" t="str">
        <f>RTD("cqg.rtd", ,"ContractData",A71, "Low",, "T")</f>
        <v/>
      </c>
      <c r="I71" s="4" t="str">
        <f>IFERROR(RTD("cqg.rtd",,"StudyData",A71, "PCB","BaseType=Index,Index=1", "Close", "W","0","all",,,,"T")/100,"")</f>
        <v/>
      </c>
      <c r="J71" s="4" t="str">
        <f>IFERROR(RTD("cqg.rtd",,"StudyData",A71, "PCB","BaseType=Index,Index=1", "Close", "M","0","all",,,,"T")/100,"")</f>
        <v/>
      </c>
      <c r="K71" s="4">
        <f>IFERROR(RTD("cqg.rtd",,"StudyData",A71, "PCB","BaseType=Index,Index=1", "Close", "Q","0","all",,,,"T")/100,"")</f>
        <v>3.298515667949406E-3</v>
      </c>
      <c r="L71" s="4">
        <f>IFERROR(RTD("cqg.rtd",,"StudyData",A71, "PCB","BaseType=Index,Index=1", "Close", "A","0","all",,,,"T")/100,"")</f>
        <v>7.6407506702412864E-2</v>
      </c>
      <c r="M71" s="6">
        <f>RTD("cqg.rtd", ,"ContractData",A71, "T_CVol",, "T")</f>
        <v>1221086.9566820001</v>
      </c>
      <c r="N71" s="8">
        <f xml:space="preserve"> IFERROR(M71/RTD("cqg.rtd",,"StudyData", $A71, "MA", "InputChoice=Vol,MAType=Sim,Period=21", "MA","D","-1","all",,,,"T"),"")</f>
        <v>9.4736078316640833E-3</v>
      </c>
      <c r="O71" s="9">
        <f>IFERROR(D71/RTD("cqg.rtd",,"StudyData","ATR("&amp;A71&amp;",MAType:=Sim,Period:=21)","Bar",, "Close", "D",,,,,,"T"),"")</f>
        <v>0</v>
      </c>
      <c r="P71" s="10">
        <f xml:space="preserve"> RTD("cqg.rtd",,"StudyData", $A71, "MA", "InputChoice=Close,MAType=Sim,Period=21", "MA","D",,"all",,,,"T")</f>
        <v>203.1752380952</v>
      </c>
      <c r="Q71" s="2">
        <f xml:space="preserve"> RTD("cqg.rtd",,"StudyData",$A71, "StdDev", "InputChoice=Close,Period1=21", "STDDEV","D",,"all",,,,"T")</f>
        <v>6.2199759752999997</v>
      </c>
      <c r="R71" s="2">
        <f t="shared" si="1"/>
        <v>-0.38991116763646788</v>
      </c>
    </row>
    <row r="72" spans="1:18" ht="17.25" thickBot="1" x14ac:dyDescent="0.35">
      <c r="A72" s="25" t="s">
        <v>64</v>
      </c>
      <c r="B72" t="str">
        <f>PROPER(RTD("cqg.rtd", ,"ContractData",A72, "LongDescription",, "T"))</f>
        <v>Nxp Semiconductors</v>
      </c>
      <c r="C72" s="2">
        <f>RTD("cqg.rtd", ,"ContractData",A72, "LastTrade",, "T")</f>
        <v>229.16</v>
      </c>
      <c r="D72" s="2">
        <f>RTD("cqg.rtd", ,"ContractData",A72, "NetLastTrade",, "T")</f>
        <v>0</v>
      </c>
      <c r="E72" s="4" t="str">
        <f>IFERROR(RTD("cqg.rtd", ,"ContractData",A72, "PerCentNetLastTrade",, "T")/100,"")</f>
        <v/>
      </c>
      <c r="F72" s="2" t="str">
        <f>RTD("cqg.rtd", ,"ContractData",A72, "Open",, "T")</f>
        <v/>
      </c>
      <c r="G72" s="2" t="str">
        <f>RTD("cqg.rtd", ,"ContractData",A72, "High",, "T")</f>
        <v/>
      </c>
      <c r="H72" s="2" t="str">
        <f>RTD("cqg.rtd", ,"ContractData",A72, "Low",, "T")</f>
        <v/>
      </c>
      <c r="I72" s="4" t="str">
        <f>IFERROR(RTD("cqg.rtd",,"StudyData",A72, "PCB","BaseType=Index,Index=1", "Close", "W","0","all",,,,"T")/100,"")</f>
        <v/>
      </c>
      <c r="J72" s="4" t="str">
        <f>IFERROR(RTD("cqg.rtd",,"StudyData",A72, "PCB","BaseType=Index,Index=1", "Close", "M","0","all",,,,"T")/100,"")</f>
        <v/>
      </c>
      <c r="K72" s="4">
        <f>IFERROR(RTD("cqg.rtd",,"StudyData",A72, "PCB","BaseType=Index,Index=1", "Close", "Q","0","all",,,,"T")/100,"")</f>
        <v>-0.18457104223748363</v>
      </c>
      <c r="L72" s="4">
        <f>IFERROR(RTD("cqg.rtd",,"StudyData",A72, "PCB","BaseType=Index,Index=1", "Close", "A","0","all",,,,"T")/100,"")</f>
        <v>5.57449553118953E-2</v>
      </c>
      <c r="M72" s="6">
        <f>RTD("cqg.rtd", ,"ContractData",A72, "T_CVol",, "T")</f>
        <v>26704.442265999998</v>
      </c>
      <c r="N72" s="8">
        <f xml:space="preserve"> IFERROR(M72/RTD("cqg.rtd",,"StudyData", $A72, "MA", "InputChoice=Vol,MAType=Sim,Period=21", "MA","D","-1","all",,,,"T"),"")</f>
        <v>6.180895946582745E-3</v>
      </c>
      <c r="O72" s="9">
        <f>IFERROR(D72/RTD("cqg.rtd",,"StudyData","ATR("&amp;A72&amp;",MAType:=Sim,Period:=21)","Bar",, "Close", "D",,,,,,"T"),"")</f>
        <v>0</v>
      </c>
      <c r="P72" s="10">
        <f xml:space="preserve"> RTD("cqg.rtd",,"StudyData", $A72, "MA", "InputChoice=Close,MAType=Sim,Period=21", "MA","D",,"all",,,,"T")</f>
        <v>268.3638095238</v>
      </c>
      <c r="Q72" s="2">
        <f xml:space="preserve"> RTD("cqg.rtd",,"StudyData",$A72, "StdDev", "InputChoice=Close,Period1=21", "STDDEV","D",,"all",,,,"T")</f>
        <v>17.723459158299999</v>
      </c>
      <c r="R72" s="2">
        <f t="shared" si="1"/>
        <v>-2.2119727968250844</v>
      </c>
    </row>
    <row r="73" spans="1:18" ht="17.25" thickBot="1" x14ac:dyDescent="0.35">
      <c r="A73" s="25" t="s">
        <v>65</v>
      </c>
      <c r="B73" t="str">
        <f>PROPER(RTD("cqg.rtd", ,"ContractData",A73, "LongDescription",, "T"))</f>
        <v>Old Dominion Freig##</v>
      </c>
      <c r="C73" s="2">
        <f>RTD("cqg.rtd", ,"ContractData",A73, "LastTrade",, "T")</f>
        <v>212.14000000000001</v>
      </c>
      <c r="D73" s="2">
        <f>RTD("cqg.rtd", ,"ContractData",A73, "NetLastTrade",, "T")</f>
        <v>0</v>
      </c>
      <c r="E73" s="4" t="str">
        <f>IFERROR(RTD("cqg.rtd", ,"ContractData",A73, "PerCentNetLastTrade",, "T")/100,"")</f>
        <v/>
      </c>
      <c r="F73" s="2" t="str">
        <f>RTD("cqg.rtd", ,"ContractData",A73, "Open",, "T")</f>
        <v/>
      </c>
      <c r="G73" s="2" t="str">
        <f>RTD("cqg.rtd", ,"ContractData",A73, "High",, "T")</f>
        <v/>
      </c>
      <c r="H73" s="2" t="str">
        <f>RTD("cqg.rtd", ,"ContractData",A73, "Low",, "T")</f>
        <v/>
      </c>
      <c r="I73" s="4" t="str">
        <f>IFERROR(RTD("cqg.rtd",,"StudyData",A73, "PCB","BaseType=Index,Index=1", "Close", "W","0","all",,,,"T")/100,"")</f>
        <v/>
      </c>
      <c r="J73" s="4" t="str">
        <f>IFERROR(RTD("cqg.rtd",,"StudyData",A73, "PCB","BaseType=Index,Index=1", "Close", "M","0","all",,,,"T")/100,"")</f>
        <v/>
      </c>
      <c r="K73" s="4">
        <f>IFERROR(RTD("cqg.rtd",,"StudyData",A73, "PCB","BaseType=Index,Index=1", "Close", "Q","0","all",,,,"T")/100,"")</f>
        <v>-2.0590951061865096E-2</v>
      </c>
      <c r="L73" s="4">
        <f>IFERROR(RTD("cqg.rtd",,"StudyData",A73, "PCB","BaseType=Index,Index=1", "Close", "A","0","all",,,,"T")/100,"")</f>
        <v>0.35293367346938781</v>
      </c>
      <c r="M73" s="6">
        <f>RTD("cqg.rtd", ,"ContractData",A73, "T_CVol",, "T")</f>
        <v>226.809</v>
      </c>
      <c r="N73" s="8">
        <f xml:space="preserve"> IFERROR(M73/RTD("cqg.rtd",,"StudyData", $A73, "MA", "InputChoice=Vol,MAType=Sim,Period=21", "MA","D","-1","all",,,,"T"),"")</f>
        <v>1.366323277266636E-4</v>
      </c>
      <c r="O73" s="9">
        <f>IFERROR(D73/RTD("cqg.rtd",,"StudyData","ATR("&amp;A73&amp;",MAType:=Sim,Period:=21)","Bar",, "Close", "D",,,,,,"T"),"")</f>
        <v>0</v>
      </c>
      <c r="P73" s="10">
        <f xml:space="preserve"> RTD("cqg.rtd",,"StudyData", $A73, "MA", "InputChoice=Close,MAType=Sim,Period=21", "MA","D",,"all",,,,"T")</f>
        <v>225.57333333330001</v>
      </c>
      <c r="Q73" s="2">
        <f xml:space="preserve"> RTD("cqg.rtd",,"StudyData",$A73, "StdDev", "InputChoice=Close,Period1=21", "STDDEV","D",,"all",,,,"T")</f>
        <v>7.8893679711000004</v>
      </c>
      <c r="R73" s="2">
        <f t="shared" si="1"/>
        <v>-1.7027134977742726</v>
      </c>
    </row>
    <row r="74" spans="1:18" ht="17.25" thickBot="1" x14ac:dyDescent="0.35">
      <c r="A74" s="25" t="s">
        <v>66</v>
      </c>
      <c r="B74" t="str">
        <f>PROPER(RTD("cqg.rtd", ,"ContractData",A74, "LongDescription",, "T"))</f>
        <v>O'Reilly Automotive</v>
      </c>
      <c r="C74" s="2">
        <f>RTD("cqg.rtd", ,"ContractData",A74, "LastTrade",, "T")</f>
        <v>89.350000000000009</v>
      </c>
      <c r="D74" s="2">
        <f>RTD("cqg.rtd", ,"ContractData",A74, "NetLastTrade",, "T")</f>
        <v>0</v>
      </c>
      <c r="E74" s="4" t="str">
        <f>IFERROR(RTD("cqg.rtd", ,"ContractData",A74, "PerCentNetLastTrade",, "T")/100,"")</f>
        <v/>
      </c>
      <c r="F74" s="2" t="str">
        <f>RTD("cqg.rtd", ,"ContractData",A74, "Open",, "T")</f>
        <v/>
      </c>
      <c r="G74" s="2" t="str">
        <f>RTD("cqg.rtd", ,"ContractData",A74, "High",, "T")</f>
        <v/>
      </c>
      <c r="H74" s="2" t="str">
        <f>RTD("cqg.rtd", ,"ContractData",A74, "Low",, "T")</f>
        <v/>
      </c>
      <c r="I74" s="4" t="str">
        <f>IFERROR(RTD("cqg.rtd",,"StudyData",A74, "PCB","BaseType=Index,Index=1", "Close", "W","0","all",,,,"T")/100,"")</f>
        <v/>
      </c>
      <c r="J74" s="4" t="str">
        <f>IFERROR(RTD("cqg.rtd",,"StudyData",A74, "PCB","BaseType=Index,Index=1", "Close", "M","0","all",,,,"T")/100,"")</f>
        <v/>
      </c>
      <c r="K74" s="4">
        <f>IFERROR(RTD("cqg.rtd",,"StudyData",A74, "PCB","BaseType=Index,Index=1", "Close", "Q","0","all",,,,"T")/100,"")</f>
        <v>-2.9753502008904274E-2</v>
      </c>
      <c r="L74" s="4">
        <f>IFERROR(RTD("cqg.rtd",,"StudyData",A74, "PCB","BaseType=Index,Index=1", "Close", "A","0","all",,,,"T")/100,"")</f>
        <v>-2.039250082227825E-2</v>
      </c>
      <c r="M74" s="6">
        <f>RTD("cqg.rtd", ,"ContractData",A74, "T_CVol",, "T")</f>
        <v>1062</v>
      </c>
      <c r="N74" s="8">
        <f xml:space="preserve"> IFERROR(M74/RTD("cqg.rtd",,"StudyData", $A74, "MA", "InputChoice=Vol,MAType=Sim,Period=21", "MA","D","-1","all",,,,"T"),"")</f>
        <v>1.176316795821549E-4</v>
      </c>
      <c r="O74" s="9">
        <f>IFERROR(D74/RTD("cqg.rtd",,"StudyData","ATR("&amp;A74&amp;",MAType:=Sim,Period:=21)","Bar",, "Close", "D",,,,,,"T"),"")</f>
        <v>0</v>
      </c>
      <c r="P74" s="10">
        <f xml:space="preserve"> RTD("cqg.rtd",,"StudyData", $A74, "MA", "InputChoice=Close,MAType=Sim,Period=21", "MA","D",,"all",,,,"T")</f>
        <v>86.967619047599996</v>
      </c>
      <c r="Q74" s="2">
        <f xml:space="preserve"> RTD("cqg.rtd",,"StudyData",$A74, "StdDev", "InputChoice=Close,Period1=21", "STDDEV","D",,"all",,,,"T")</f>
        <v>2.1825430880000001</v>
      </c>
      <c r="R74" s="2">
        <f t="shared" si="1"/>
        <v>1.0915619331864537</v>
      </c>
    </row>
    <row r="75" spans="1:18" ht="17.25" thickBot="1" x14ac:dyDescent="0.35">
      <c r="A75" s="25" t="s">
        <v>67</v>
      </c>
      <c r="B75" t="str">
        <f>PROPER(RTD("cqg.rtd", ,"ContractData",A75, "LongDescription",, "T"))</f>
        <v>Palo Alto Ntwks Cm</v>
      </c>
      <c r="C75" s="2">
        <f>RTD("cqg.rtd", ,"ContractData",A75, "LastTrade",, "T")</f>
        <v>331.83</v>
      </c>
      <c r="D75" s="2">
        <f>RTD("cqg.rtd", ,"ContractData",A75, "NetLastTrade",, "T")</f>
        <v>0</v>
      </c>
      <c r="E75" s="4" t="str">
        <f>IFERROR(RTD("cqg.rtd", ,"ContractData",A75, "PerCentNetLastTrade",, "T")/100,"")</f>
        <v/>
      </c>
      <c r="F75" s="2" t="str">
        <f>RTD("cqg.rtd", ,"ContractData",A75, "Open",, "T")</f>
        <v/>
      </c>
      <c r="G75" s="2" t="str">
        <f>RTD("cqg.rtd", ,"ContractData",A75, "High",, "T")</f>
        <v/>
      </c>
      <c r="H75" s="2" t="str">
        <f>RTD("cqg.rtd", ,"ContractData",A75, "Low",, "T")</f>
        <v/>
      </c>
      <c r="I75" s="4" t="str">
        <f>IFERROR(RTD("cqg.rtd",,"StudyData",A75, "PCB","BaseType=Index,Index=1", "Close", "W","0","all",,,,"T")/100,"")</f>
        <v/>
      </c>
      <c r="J75" s="4" t="str">
        <f>IFERROR(RTD("cqg.rtd",,"StudyData",A75, "PCB","BaseType=Index,Index=1", "Close", "M","0","all",,,,"T")/100,"")</f>
        <v/>
      </c>
      <c r="K75" s="4">
        <f>IFERROR(RTD("cqg.rtd",,"StudyData",A75, "PCB","BaseType=Index,Index=1", "Close", "Q","0","all",,,,"T")/100,"")</f>
        <v>-2.6948566066506356E-2</v>
      </c>
      <c r="L75" s="4">
        <f>IFERROR(RTD("cqg.rtd",,"StudyData",A75, "PCB","BaseType=Index,Index=1", "Close", "A","0","all",,,,"T")/100,"")</f>
        <v>0.80146579804560236</v>
      </c>
      <c r="M75" s="6">
        <f>RTD("cqg.rtd", ,"ContractData",A75, "T_CVol",, "T")</f>
        <v>68449.264636000007</v>
      </c>
      <c r="N75" s="8">
        <f xml:space="preserve"> IFERROR(M75/RTD("cqg.rtd",,"StudyData", $A75, "MA", "InputChoice=Vol,MAType=Sim,Period=21", "MA","D","-1","all",,,,"T"),"")</f>
        <v>1.0315135232391843E-2</v>
      </c>
      <c r="O75" s="9">
        <f>IFERROR(D75/RTD("cqg.rtd",,"StudyData","ATR("&amp;A75&amp;",MAType:=Sim,Period:=21)","Bar",, "Close", "D",,,,,,"T"),"")</f>
        <v>0</v>
      </c>
      <c r="P75" s="10">
        <f xml:space="preserve"> RTD("cqg.rtd",,"StudyData", $A75, "MA", "InputChoice=Close,MAType=Sim,Period=21", "MA","D",,"all",,,,"T")</f>
        <v>335.45619047619999</v>
      </c>
      <c r="Q75" s="2">
        <f xml:space="preserve"> RTD("cqg.rtd",,"StudyData",$A75, "StdDev", "InputChoice=Close,Period1=21", "STDDEV","D",,"all",,,,"T")</f>
        <v>13.7933940283</v>
      </c>
      <c r="R75" s="2">
        <f t="shared" si="1"/>
        <v>-0.26289327113835281</v>
      </c>
    </row>
    <row r="76" spans="1:18" ht="17.25" thickBot="1" x14ac:dyDescent="0.35">
      <c r="A76" s="25" t="s">
        <v>68</v>
      </c>
      <c r="B76" t="str">
        <f>PROPER(RTD("cqg.rtd", ,"ContractData",A76, "LongDescription",, "T"))</f>
        <v>Paychex, Inc.</v>
      </c>
      <c r="C76" s="2">
        <f>RTD("cqg.rtd", ,"ContractData",A76, "LastTrade",, "T")</f>
        <v>116.84</v>
      </c>
      <c r="D76" s="2">
        <f>RTD("cqg.rtd", ,"ContractData",A76, "NetLastTrade",, "T")</f>
        <v>0</v>
      </c>
      <c r="E76" s="4" t="str">
        <f>IFERROR(RTD("cqg.rtd", ,"ContractData",A76, "PerCentNetLastTrade",, "T")/100,"")</f>
        <v/>
      </c>
      <c r="F76" s="2" t="str">
        <f>RTD("cqg.rtd", ,"ContractData",A76, "Open",, "T")</f>
        <v/>
      </c>
      <c r="G76" s="2" t="str">
        <f>RTD("cqg.rtd", ,"ContractData",A76, "High",, "T")</f>
        <v/>
      </c>
      <c r="H76" s="2" t="str">
        <f>RTD("cqg.rtd", ,"ContractData",A76, "Low",, "T")</f>
        <v/>
      </c>
      <c r="I76" s="4" t="str">
        <f>IFERROR(RTD("cqg.rtd",,"StudyData",A76, "PCB","BaseType=Index,Index=1", "Close", "W","0","all",,,,"T")/100,"")</f>
        <v/>
      </c>
      <c r="J76" s="4" t="str">
        <f>IFERROR(RTD("cqg.rtd",,"StudyData",A76, "PCB","BaseType=Index,Index=1", "Close", "M","0","all",,,,"T")/100,"")</f>
        <v/>
      </c>
      <c r="K76" s="4">
        <f>IFERROR(RTD("cqg.rtd",,"StudyData",A76, "PCB","BaseType=Index,Index=1", "Close", "Q","0","all",,,,"T")/100,"")</f>
        <v>0.18824366927692471</v>
      </c>
      <c r="L76" s="4">
        <f>IFERROR(RTD("cqg.rtd",,"StudyData",A76, "PCB","BaseType=Index,Index=1", "Close", "A","0","all",,,,"T")/100,"")</f>
        <v>4.1540381529684402E-2</v>
      </c>
      <c r="M76" s="6">
        <f>RTD("cqg.rtd", ,"ContractData",A76, "T_CVol",, "T")</f>
        <v>5743.7869609999998</v>
      </c>
      <c r="N76" s="8">
        <f xml:space="preserve"> IFERROR(M76/RTD("cqg.rtd",,"StudyData", $A76, "MA", "InputChoice=Vol,MAType=Sim,Period=21", "MA","D","-1","all",,,,"T"),"")</f>
        <v>1.7600683554207205E-3</v>
      </c>
      <c r="O76" s="9">
        <f>IFERROR(D76/RTD("cqg.rtd",,"StudyData","ATR("&amp;A76&amp;",MAType:=Sim,Period:=21)","Bar",, "Close", "D",,,,,,"T"),"")</f>
        <v>0</v>
      </c>
      <c r="P76" s="10">
        <f xml:space="preserve"> RTD("cqg.rtd",,"StudyData", $A76, "MA", "InputChoice=Close,MAType=Sim,Period=21", "MA","D",,"all",,,,"T")</f>
        <v>112.46904761899999</v>
      </c>
      <c r="Q76" s="2">
        <f xml:space="preserve"> RTD("cqg.rtd",,"StudyData",$A76, "StdDev", "InputChoice=Close,Period1=21", "STDDEV","D",,"all",,,,"T")</f>
        <v>4.3894276715</v>
      </c>
      <c r="R76" s="2">
        <f t="shared" si="1"/>
        <v>0.99579095684388452</v>
      </c>
    </row>
    <row r="77" spans="1:18" ht="17.25" thickBot="1" x14ac:dyDescent="0.35">
      <c r="A77" s="25" t="s">
        <v>69</v>
      </c>
      <c r="B77" t="str">
        <f>PROPER(RTD("cqg.rtd", ,"ContractData",A77, "LongDescription",, "T"))</f>
        <v>Paccar Inc.</v>
      </c>
      <c r="C77" s="2">
        <f>RTD("cqg.rtd", ,"ContractData",A77, "LastTrade",, "T")</f>
        <v>132.68</v>
      </c>
      <c r="D77" s="2">
        <f>RTD("cqg.rtd", ,"ContractData",A77, "NetLastTrade",, "T")</f>
        <v>0</v>
      </c>
      <c r="E77" s="4" t="str">
        <f>IFERROR(RTD("cqg.rtd", ,"ContractData",A77, "PerCentNetLastTrade",, "T")/100,"")</f>
        <v/>
      </c>
      <c r="F77" s="2" t="str">
        <f>RTD("cqg.rtd", ,"ContractData",A77, "Open",, "T")</f>
        <v/>
      </c>
      <c r="G77" s="2" t="str">
        <f>RTD("cqg.rtd", ,"ContractData",A77, "High",, "T")</f>
        <v/>
      </c>
      <c r="H77" s="2" t="str">
        <f>RTD("cqg.rtd", ,"ContractData",A77, "Low",, "T")</f>
        <v/>
      </c>
      <c r="I77" s="4" t="str">
        <f>IFERROR(RTD("cqg.rtd",,"StudyData",A77, "PCB","BaseType=Index,Index=1", "Close", "W","0","all",,,,"T")/100,"")</f>
        <v/>
      </c>
      <c r="J77" s="4" t="str">
        <f>IFERROR(RTD("cqg.rtd",,"StudyData",A77, "PCB","BaseType=Index,Index=1", "Close", "M","0","all",,,,"T")/100,"")</f>
        <v/>
      </c>
      <c r="K77" s="4">
        <f>IFERROR(RTD("cqg.rtd",,"StudyData",A77, "PCB","BaseType=Index,Index=1", "Close", "Q","0","all",,,,"T")/100,"")</f>
        <v>0.10456210456210459</v>
      </c>
      <c r="L77" s="4">
        <f>IFERROR(RTD("cqg.rtd",,"StudyData",A77, "PCB","BaseType=Index,Index=1", "Close", "A","0","all",,,,"T")/100,"")</f>
        <v>0.21157885124646153</v>
      </c>
      <c r="M77" s="6">
        <f>RTD("cqg.rtd", ,"ContractData",A77, "T_CVol",, "T")</f>
        <v>1536</v>
      </c>
      <c r="N77" s="8">
        <f xml:space="preserve"> IFERROR(M77/RTD("cqg.rtd",,"StudyData", $A77, "MA", "InputChoice=Vol,MAType=Sim,Period=21", "MA","D","-1","all",,,,"T"),"")</f>
        <v>4.339934472713052E-4</v>
      </c>
      <c r="O77" s="9">
        <f>IFERROR(D77/RTD("cqg.rtd",,"StudyData","ATR("&amp;A77&amp;",MAType:=Sim,Period:=21)","Bar",, "Close", "D",,,,,,"T"),"")</f>
        <v>0</v>
      </c>
      <c r="P77" s="10">
        <f xml:space="preserve"> RTD("cqg.rtd",,"StudyData", $A77, "MA", "InputChoice=Close,MAType=Sim,Period=21", "MA","D",,"all",,,,"T")</f>
        <v>128.29809523809999</v>
      </c>
      <c r="Q77" s="2">
        <f xml:space="preserve"> RTD("cqg.rtd",,"StudyData",$A77, "StdDev", "InputChoice=Close,Period1=21", "STDDEV","D",,"all",,,,"T")</f>
        <v>4.5531262092000002</v>
      </c>
      <c r="R77" s="2">
        <f t="shared" si="1"/>
        <v>0.96239475045650735</v>
      </c>
    </row>
    <row r="78" spans="1:18" ht="17.25" thickBot="1" x14ac:dyDescent="0.35">
      <c r="A78" s="25" t="s">
        <v>135</v>
      </c>
      <c r="B78" t="str">
        <f>PROPER(RTD("cqg.rtd", ,"ContractData",A78, "LongDescription",, "T"))</f>
        <v>Pdd Holdings Inc Ads</v>
      </c>
      <c r="C78" s="2">
        <f>RTD("cqg.rtd", ,"ContractData",A78, "LastTrade",, "T")</f>
        <v>88.56</v>
      </c>
      <c r="D78" s="2">
        <f>RTD("cqg.rtd", ,"ContractData",A78, "NetLastTrade",, "T")</f>
        <v>0</v>
      </c>
      <c r="E78" s="4" t="str">
        <f>IFERROR(RTD("cqg.rtd", ,"ContractData",A78, "PerCentNetLastTrade",, "T")/100,"")</f>
        <v/>
      </c>
      <c r="F78" s="2" t="str">
        <f>RTD("cqg.rtd", ,"ContractData",A78, "Open",, "T")</f>
        <v/>
      </c>
      <c r="G78" s="2" t="str">
        <f>RTD("cqg.rtd", ,"ContractData",A78, "High",, "T")</f>
        <v/>
      </c>
      <c r="H78" s="2" t="str">
        <f>RTD("cqg.rtd", ,"ContractData",A78, "Low",, "T")</f>
        <v/>
      </c>
      <c r="I78" s="4" t="str">
        <f>IFERROR(RTD("cqg.rtd",,"StudyData",A78, "PCB","BaseType=Index,Index=1", "Close", "W","0","all",,,,"T")/100,"")</f>
        <v/>
      </c>
      <c r="J78" s="4" t="str">
        <f>IFERROR(RTD("cqg.rtd",,"StudyData",A78, "PCB","BaseType=Index,Index=1", "Close", "M","0","all",,,,"T")/100,"")</f>
        <v/>
      </c>
      <c r="K78" s="4">
        <f>IFERROR(RTD("cqg.rtd",,"StudyData",A78, "PCB","BaseType=Index,Index=1", "Close", "Q","0","all",,,,"T")/100,"")</f>
        <v>0.1609858416360776</v>
      </c>
      <c r="L78" s="4">
        <f>IFERROR(RTD("cqg.rtd",,"StudyData",A78, "PCB","BaseType=Index,Index=1", "Close", "A","0","all",,,,"T")/100,"")</f>
        <v>-0.21897874592115707</v>
      </c>
      <c r="M78" s="6">
        <f>RTD("cqg.rtd", ,"ContractData",A78, "T_CVol",, "T")</f>
        <v>36886.159193</v>
      </c>
      <c r="N78" s="8">
        <f xml:space="preserve"> IFERROR(M78/RTD("cqg.rtd",,"StudyData", $A78, "MA", "InputChoice=Vol,MAType=Sim,Period=21", "MA","D","-1","all",,,,"T"),"")</f>
        <v>5.5393906249498115E-3</v>
      </c>
      <c r="O78" s="9">
        <f>IFERROR(D78/RTD("cqg.rtd",,"StudyData","ATR("&amp;A78&amp;",MAType:=Sim,Period:=21)","Bar",, "Close", "D",,,,,,"T"),"")</f>
        <v>0</v>
      </c>
      <c r="P78" s="10">
        <f xml:space="preserve"> RTD("cqg.rtd",,"StudyData", $A78, "MA", "InputChoice=Close,MAType=Sim,Period=21", "MA","D",,"all",,,,"T")</f>
        <v>85.281904761899995</v>
      </c>
      <c r="Q78" s="2">
        <f xml:space="preserve"> RTD("cqg.rtd",,"StudyData",$A78, "StdDev", "InputChoice=Close,Period1=21", "STDDEV","D",,"all",,,,"T")</f>
        <v>1.7822501002</v>
      </c>
      <c r="R78" s="2">
        <f t="shared" si="1"/>
        <v>1.8393014749906018</v>
      </c>
    </row>
    <row r="79" spans="1:18" ht="17.25" thickBot="1" x14ac:dyDescent="0.35">
      <c r="A79" s="25" t="s">
        <v>70</v>
      </c>
      <c r="B79" t="str">
        <f>PROPER(RTD("cqg.rtd", ,"ContractData",A79, "LongDescription",, "T"))</f>
        <v>Pepsico Inc</v>
      </c>
      <c r="C79" s="2">
        <f>RTD("cqg.rtd", ,"ContractData",A79, "LastTrade",, "T")</f>
        <v>139.56</v>
      </c>
      <c r="D79" s="2">
        <f>RTD("cqg.rtd", ,"ContractData",A79, "NetLastTrade",, "T")</f>
        <v>0</v>
      </c>
      <c r="E79" s="4" t="str">
        <f>IFERROR(RTD("cqg.rtd", ,"ContractData",A79, "PerCentNetLastTrade",, "T")/100,"")</f>
        <v/>
      </c>
      <c r="F79" s="2" t="str">
        <f>RTD("cqg.rtd", ,"ContractData",A79, "Open",, "T")</f>
        <v/>
      </c>
      <c r="G79" s="2" t="str">
        <f>RTD("cqg.rtd", ,"ContractData",A79, "High",, "T")</f>
        <v/>
      </c>
      <c r="H79" s="2" t="str">
        <f>RTD("cqg.rtd", ,"ContractData",A79, "Low",, "T")</f>
        <v/>
      </c>
      <c r="I79" s="4" t="str">
        <f>IFERROR(RTD("cqg.rtd",,"StudyData",A79, "PCB","BaseType=Index,Index=1", "Close", "W","0","all",,,,"T")/100,"")</f>
        <v/>
      </c>
      <c r="J79" s="4" t="str">
        <f>IFERROR(RTD("cqg.rtd",,"StudyData",A79, "PCB","BaseType=Index,Index=1", "Close", "M","0","all",,,,"T")/100,"")</f>
        <v/>
      </c>
      <c r="K79" s="4">
        <f>IFERROR(RTD("cqg.rtd",,"StudyData",A79, "PCB","BaseType=Index,Index=1", "Close", "Q","0","all",,,,"T")/100,"")</f>
        <v>3.0723781388478554E-2</v>
      </c>
      <c r="L79" s="4">
        <f>IFERROR(RTD("cqg.rtd",,"StudyData",A79, "PCB","BaseType=Index,Index=1", "Close", "A","0","all",,,,"T")/100,"")</f>
        <v>-2.7591973244147212E-2</v>
      </c>
      <c r="M79" s="6">
        <f>RTD("cqg.rtd", ,"ContractData",A79, "T_CVol",, "T")</f>
        <v>15014.974192</v>
      </c>
      <c r="N79" s="8">
        <f xml:space="preserve"> IFERROR(M79/RTD("cqg.rtd",,"StudyData", $A79, "MA", "InputChoice=Vol,MAType=Sim,Period=21", "MA","D","-1","all",,,,"T"),"")</f>
        <v>1.6529923887000895E-3</v>
      </c>
      <c r="O79" s="9">
        <f>IFERROR(D79/RTD("cqg.rtd",,"StudyData","ATR("&amp;A79&amp;",MAType:=Sim,Period:=21)","Bar",, "Close", "D",,,,,,"T"),"")</f>
        <v>0</v>
      </c>
      <c r="P79" s="10">
        <f xml:space="preserve"> RTD("cqg.rtd",,"StudyData", $A79, "MA", "InputChoice=Close,MAType=Sim,Period=21", "MA","D",,"all",,,,"T")</f>
        <v>138.81333333329999</v>
      </c>
      <c r="Q79" s="2">
        <f xml:space="preserve"> RTD("cqg.rtd",,"StudyData",$A79, "StdDev", "InputChoice=Close,Period1=21", "STDDEV","D",,"all",,,,"T")</f>
        <v>3.0766854975000002</v>
      </c>
      <c r="R79" s="2">
        <f t="shared" si="1"/>
        <v>0.24268540522153526</v>
      </c>
    </row>
    <row r="80" spans="1:18" ht="17.25" thickBot="1" x14ac:dyDescent="0.35">
      <c r="A80" s="25" t="s">
        <v>71</v>
      </c>
      <c r="B80" t="str">
        <f>PROPER(RTD("cqg.rtd", ,"ContractData",A80, "LongDescription",, "T"))</f>
        <v>Palantir Tech Cl A</v>
      </c>
      <c r="C80" s="2">
        <f>RTD("cqg.rtd", ,"ContractData",A80, "LastTrade",, "T")</f>
        <v>123.06</v>
      </c>
      <c r="D80" s="2">
        <f>RTD("cqg.rtd", ,"ContractData",A80, "NetLastTrade",, "T")</f>
        <v>0</v>
      </c>
      <c r="E80" s="4" t="str">
        <f>IFERROR(RTD("cqg.rtd", ,"ContractData",A80, "PerCentNetLastTrade",, "T")/100,"")</f>
        <v/>
      </c>
      <c r="F80" s="2" t="str">
        <f>RTD("cqg.rtd", ,"ContractData",A80, "Open",, "T")</f>
        <v/>
      </c>
      <c r="G80" s="2" t="str">
        <f>RTD("cqg.rtd", ,"ContractData",A80, "High",, "T")</f>
        <v/>
      </c>
      <c r="H80" s="2" t="str">
        <f>RTD("cqg.rtd", ,"ContractData",A80, "Low",, "T")</f>
        <v/>
      </c>
      <c r="I80" s="4" t="str">
        <f>IFERROR(RTD("cqg.rtd",,"StudyData",A80, "PCB","BaseType=Index,Index=1", "Close", "W","0","all",,,,"T")/100,"")</f>
        <v/>
      </c>
      <c r="J80" s="4" t="str">
        <f>IFERROR(RTD("cqg.rtd",,"StudyData",A80, "PCB","BaseType=Index,Index=1", "Close", "M","0","all",,,,"T")/100,"")</f>
        <v/>
      </c>
      <c r="K80" s="4">
        <f>IFERROR(RTD("cqg.rtd",,"StudyData",A80, "PCB","BaseType=Index,Index=1", "Close", "Q","0","all",,,,"T")/100,"")</f>
        <v>5.4769863718179483E-2</v>
      </c>
      <c r="L80" s="4">
        <f>IFERROR(RTD("cqg.rtd",,"StudyData",A80, "PCB","BaseType=Index,Index=1", "Close", "A","0","all",,,,"T")/100,"")</f>
        <v>-0.30767932489451477</v>
      </c>
      <c r="M80" s="6">
        <f>RTD("cqg.rtd", ,"ContractData",A80, "T_CVol",, "T")</f>
        <v>896372.07909699995</v>
      </c>
      <c r="N80" s="8">
        <f xml:space="preserve"> IFERROR(M80/RTD("cqg.rtd",,"StudyData", $A80, "MA", "InputChoice=Vol,MAType=Sim,Period=21", "MA","D","-1","all",,,,"T"),"")</f>
        <v>2.5367171439636113E-2</v>
      </c>
      <c r="O80" s="9">
        <f>IFERROR(D80/RTD("cqg.rtd",,"StudyData","ATR("&amp;A80&amp;",MAType:=Sim,Period:=21)","Bar",, "Close", "D",,,,,,"T"),"")</f>
        <v>0</v>
      </c>
      <c r="P80" s="10">
        <f xml:space="preserve"> RTD("cqg.rtd",,"StudyData", $A80, "MA", "InputChoice=Close,MAType=Sim,Period=21", "MA","D",,"all",,,,"T")</f>
        <v>128.7671428571</v>
      </c>
      <c r="Q80" s="2">
        <f xml:space="preserve"> RTD("cqg.rtd",,"StudyData",$A80, "StdDev", "InputChoice=Close,Period1=21", "STDDEV","D",,"all",,,,"T")</f>
        <v>4.7144278477999997</v>
      </c>
      <c r="R80" s="2">
        <f t="shared" si="1"/>
        <v>-1.2105695624895922</v>
      </c>
    </row>
    <row r="81" spans="1:18" ht="17.25" thickBot="1" x14ac:dyDescent="0.35">
      <c r="A81" s="25" t="s">
        <v>72</v>
      </c>
      <c r="B81" t="str">
        <f>PROPER(RTD("cqg.rtd", ,"ContractData",A81, "LongDescription",, "T"))</f>
        <v>Paypal Holdings</v>
      </c>
      <c r="C81" s="2">
        <f>RTD("cqg.rtd", ,"ContractData",A81, "LastTrade",, "T")</f>
        <v>57.21</v>
      </c>
      <c r="D81" s="2">
        <f>RTD("cqg.rtd", ,"ContractData",A81, "NetLastTrade",, "T")</f>
        <v>0</v>
      </c>
      <c r="E81" s="4" t="str">
        <f>IFERROR(RTD("cqg.rtd", ,"ContractData",A81, "PerCentNetLastTrade",, "T")/100,"")</f>
        <v/>
      </c>
      <c r="F81" s="2" t="str">
        <f>RTD("cqg.rtd", ,"ContractData",A81, "Open",, "T")</f>
        <v/>
      </c>
      <c r="G81" s="2" t="str">
        <f>RTD("cqg.rtd", ,"ContractData",A81, "High",, "T")</f>
        <v/>
      </c>
      <c r="H81" s="2" t="str">
        <f>RTD("cqg.rtd", ,"ContractData",A81, "Low",, "T")</f>
        <v/>
      </c>
      <c r="I81" s="4" t="str">
        <f>IFERROR(RTD("cqg.rtd",,"StudyData",A81, "PCB","BaseType=Index,Index=1", "Close", "W","0","all",,,,"T")/100,"")</f>
        <v/>
      </c>
      <c r="J81" s="4" t="str">
        <f>IFERROR(RTD("cqg.rtd",,"StudyData",A81, "PCB","BaseType=Index,Index=1", "Close", "M","0","all",,,,"T")/100,"")</f>
        <v/>
      </c>
      <c r="K81" s="4">
        <f>IFERROR(RTD("cqg.rtd",,"StudyData",A81, "PCB","BaseType=Index,Index=1", "Close", "Q","0","all",,,,"T")/100,"")</f>
        <v>0.32491894395553494</v>
      </c>
      <c r="L81" s="4">
        <f>IFERROR(RTD("cqg.rtd",,"StudyData",A81, "PCB","BaseType=Index,Index=1", "Close", "A","0","all",,,,"T")/100,"")</f>
        <v>-2.0041109969167553E-2</v>
      </c>
      <c r="M81" s="6">
        <f>RTD("cqg.rtd", ,"ContractData",A81, "T_CVol",, "T")</f>
        <v>108727.95987599999</v>
      </c>
      <c r="N81" s="8">
        <f xml:space="preserve"> IFERROR(M81/RTD("cqg.rtd",,"StudyData", $A81, "MA", "InputChoice=Vol,MAType=Sim,Period=21", "MA","D","-1","all",,,,"T"),"")</f>
        <v>5.764664638625498E-3</v>
      </c>
      <c r="O81" s="9">
        <f>IFERROR(D81/RTD("cqg.rtd",,"StudyData","ATR("&amp;A81&amp;",MAType:=Sim,Period:=21)","Bar",, "Close", "D",,,,,,"T"),"")</f>
        <v>0</v>
      </c>
      <c r="P81" s="10">
        <f xml:space="preserve"> RTD("cqg.rtd",,"StudyData", $A81, "MA", "InputChoice=Close,MAType=Sim,Period=21", "MA","D",,"all",,,,"T")</f>
        <v>53.137142857100002</v>
      </c>
      <c r="Q81" s="2">
        <f xml:space="preserve"> RTD("cqg.rtd",,"StudyData",$A81, "StdDev", "InputChoice=Close,Period1=21", "STDDEV","D",,"all",,,,"T")</f>
        <v>5.1462220473000002</v>
      </c>
      <c r="R81" s="2">
        <f t="shared" si="1"/>
        <v>0.79142662432081612</v>
      </c>
    </row>
    <row r="82" spans="1:18" ht="17.25" thickBot="1" x14ac:dyDescent="0.35">
      <c r="A82" s="25" t="s">
        <v>73</v>
      </c>
      <c r="B82" t="str">
        <f>PROPER(RTD("cqg.rtd", ,"ContractData",A82, "LongDescription",, "T"))</f>
        <v>Qualcomm Inc</v>
      </c>
      <c r="C82" s="2">
        <f>RTD("cqg.rtd", ,"ContractData",A82, "LastTrade",, "T")</f>
        <v>147.61000000000001</v>
      </c>
      <c r="D82" s="2">
        <f>RTD("cqg.rtd", ,"ContractData",A82, "NetLastTrade",, "T")</f>
        <v>0</v>
      </c>
      <c r="E82" s="4" t="str">
        <f>IFERROR(RTD("cqg.rtd", ,"ContractData",A82, "PerCentNetLastTrade",, "T")/100,"")</f>
        <v/>
      </c>
      <c r="F82" s="2" t="str">
        <f>RTD("cqg.rtd", ,"ContractData",A82, "Open",, "T")</f>
        <v/>
      </c>
      <c r="G82" s="2" t="str">
        <f>RTD("cqg.rtd", ,"ContractData",A82, "High",, "T")</f>
        <v/>
      </c>
      <c r="H82" s="2" t="str">
        <f>RTD("cqg.rtd", ,"ContractData",A82, "Low",, "T")</f>
        <v/>
      </c>
      <c r="I82" s="4" t="str">
        <f>IFERROR(RTD("cqg.rtd",,"StudyData",A82, "PCB","BaseType=Index,Index=1", "Close", "W","0","all",,,,"T")/100,"")</f>
        <v/>
      </c>
      <c r="J82" s="4" t="str">
        <f>IFERROR(RTD("cqg.rtd",,"StudyData",A82, "PCB","BaseType=Index,Index=1", "Close", "M","0","all",,,,"T")/100,"")</f>
        <v/>
      </c>
      <c r="K82" s="4">
        <f>IFERROR(RTD("cqg.rtd",,"StudyData",A82, "PCB","BaseType=Index,Index=1", "Close", "Q","0","all",,,,"T")/100,"")</f>
        <v>-0.20120136371015737</v>
      </c>
      <c r="L82" s="4">
        <f>IFERROR(RTD("cqg.rtd",,"StudyData",A82, "PCB","BaseType=Index,Index=1", "Close", "A","0","all",,,,"T")/100,"")</f>
        <v>-0.13703595439929844</v>
      </c>
      <c r="M82" s="6">
        <f>RTD("cqg.rtd", ,"ContractData",A82, "T_CVol",, "T")</f>
        <v>82475.246566000002</v>
      </c>
      <c r="N82" s="8">
        <f xml:space="preserve"> IFERROR(M82/RTD("cqg.rtd",,"StudyData", $A82, "MA", "InputChoice=Vol,MAType=Sim,Period=21", "MA","D","-1","all",,,,"T"),"")</f>
        <v>6.0555986851726466E-3</v>
      </c>
      <c r="O82" s="9">
        <f>IFERROR(D82/RTD("cqg.rtd",,"StudyData","ATR("&amp;A82&amp;",MAType:=Sim,Period:=21)","Bar",, "Close", "D",,,,,,"T"),"")</f>
        <v>0</v>
      </c>
      <c r="P82" s="10">
        <f xml:space="preserve"> RTD("cqg.rtd",,"StudyData", $A82, "MA", "InputChoice=Close,MAType=Sim,Period=21", "MA","D",,"all",,,,"T")</f>
        <v>171.9847619048</v>
      </c>
      <c r="Q82" s="2">
        <f xml:space="preserve"> RTD("cqg.rtd",,"StudyData",$A82, "StdDev", "InputChoice=Close,Period1=21", "STDDEV","D",,"all",,,,"T")</f>
        <v>12.7685139602</v>
      </c>
      <c r="R82" s="2">
        <f t="shared" si="1"/>
        <v>-1.9089740576528442</v>
      </c>
    </row>
    <row r="83" spans="1:18" ht="17.25" thickBot="1" x14ac:dyDescent="0.35">
      <c r="A83" s="25" t="s">
        <v>74</v>
      </c>
      <c r="B83" t="str">
        <f>PROPER(RTD("cqg.rtd", ,"ContractData",A83, "LongDescription",, "T"))</f>
        <v>Regeneron Pharmaceut</v>
      </c>
      <c r="C83" s="2">
        <f>RTD("cqg.rtd", ,"ContractData",A83, "LastTrade",, "T")</f>
        <v>762.63</v>
      </c>
      <c r="D83" s="2">
        <f>RTD("cqg.rtd", ,"ContractData",A83, "NetLastTrade",, "T")</f>
        <v>0</v>
      </c>
      <c r="E83" s="4" t="str">
        <f>IFERROR(RTD("cqg.rtd", ,"ContractData",A83, "PerCentNetLastTrade",, "T")/100,"")</f>
        <v/>
      </c>
      <c r="F83" s="2" t="str">
        <f>RTD("cqg.rtd", ,"ContractData",A83, "Open",, "T")</f>
        <v/>
      </c>
      <c r="G83" s="2" t="str">
        <f>RTD("cqg.rtd", ,"ContractData",A83, "High",, "T")</f>
        <v/>
      </c>
      <c r="H83" s="2" t="str">
        <f>RTD("cqg.rtd", ,"ContractData",A83, "Low",, "T")</f>
        <v/>
      </c>
      <c r="I83" s="4" t="str">
        <f>IFERROR(RTD("cqg.rtd",,"StudyData",A83, "PCB","BaseType=Index,Index=1", "Close", "W","0","all",,,,"T")/100,"")</f>
        <v/>
      </c>
      <c r="J83" s="4" t="str">
        <f>IFERROR(RTD("cqg.rtd",,"StudyData",A83, "PCB","BaseType=Index,Index=1", "Close", "M","0","all",,,,"T")/100,"")</f>
        <v/>
      </c>
      <c r="K83" s="4">
        <f>IFERROR(RTD("cqg.rtd",,"StudyData",A83, "PCB","BaseType=Index,Index=1", "Close", "Q","0","all",,,,"T")/100,"")</f>
        <v>0.223065080026943</v>
      </c>
      <c r="L83" s="4">
        <f>IFERROR(RTD("cqg.rtd",,"StudyData",A83, "PCB","BaseType=Index,Index=1", "Close", "A","0","all",,,,"T")/100,"")</f>
        <v>-1.1970927746900395E-2</v>
      </c>
      <c r="M83" s="6">
        <f>RTD("cqg.rtd", ,"ContractData",A83, "T_CVol",, "T")</f>
        <v>713.01090399999998</v>
      </c>
      <c r="N83" s="8">
        <f xml:space="preserve"> IFERROR(M83/RTD("cqg.rtd",,"StudyData", $A83, "MA", "InputChoice=Vol,MAType=Sim,Period=21", "MA","D","-1","all",,,,"T"),"")</f>
        <v>8.9220390423480243E-4</v>
      </c>
      <c r="O83" s="9">
        <f>IFERROR(D83/RTD("cqg.rtd",,"StudyData","ATR("&amp;A83&amp;",MAType:=Sim,Period:=21)","Bar",, "Close", "D",,,,,,"T"),"")</f>
        <v>0</v>
      </c>
      <c r="P83" s="10">
        <f xml:space="preserve"> RTD("cqg.rtd",,"StudyData", $A83, "MA", "InputChoice=Close,MAType=Sim,Period=21", "MA","D",,"all",,,,"T")</f>
        <v>680.40428571430004</v>
      </c>
      <c r="Q83" s="2">
        <f xml:space="preserve"> RTD("cqg.rtd",,"StudyData",$A83, "StdDev", "InputChoice=Close,Period1=21", "STDDEV","D",,"all",,,,"T")</f>
        <v>32.864769756599998</v>
      </c>
      <c r="R83" s="2">
        <f t="shared" si="1"/>
        <v>2.5019409810162188</v>
      </c>
    </row>
    <row r="84" spans="1:18" ht="17.25" thickBot="1" x14ac:dyDescent="0.35">
      <c r="A84" s="25" t="s">
        <v>136</v>
      </c>
      <c r="B84" t="str">
        <f>PROPER(RTD("cqg.rtd", ,"ContractData",A84, "LongDescription",, "T"))</f>
        <v>Rocket Lab Corp Cmn</v>
      </c>
      <c r="C84" s="2">
        <f>RTD("cqg.rtd", ,"ContractData",A84, "LastTrade",, "T")</f>
        <v>64.95</v>
      </c>
      <c r="D84" s="2">
        <f>RTD("cqg.rtd", ,"ContractData",A84, "NetLastTrade",, "T")</f>
        <v>0</v>
      </c>
      <c r="E84" s="4" t="str">
        <f>IFERROR(RTD("cqg.rtd", ,"ContractData",A84, "PerCentNetLastTrade",, "T")/100,"")</f>
        <v/>
      </c>
      <c r="F84" s="2" t="str">
        <f>RTD("cqg.rtd", ,"ContractData",A84, "Open",, "T")</f>
        <v/>
      </c>
      <c r="G84" s="2" t="str">
        <f>RTD("cqg.rtd", ,"ContractData",A84, "High",, "T")</f>
        <v/>
      </c>
      <c r="H84" s="2" t="str">
        <f>RTD("cqg.rtd", ,"ContractData",A84, "Low",, "T")</f>
        <v/>
      </c>
      <c r="I84" s="4" t="str">
        <f>IFERROR(RTD("cqg.rtd",,"StudyData",A84, "PCB","BaseType=Index,Index=1", "Close", "W","0","all",,,,"T")/100,"")</f>
        <v/>
      </c>
      <c r="J84" s="4" t="str">
        <f>IFERROR(RTD("cqg.rtd",,"StudyData",A84, "PCB","BaseType=Index,Index=1", "Close", "M","0","all",,,,"T")/100,"")</f>
        <v/>
      </c>
      <c r="K84" s="4">
        <f>IFERROR(RTD("cqg.rtd",,"StudyData",A84, "PCB","BaseType=Index,Index=1", "Close", "Q","0","all",,,,"T")/100,"")</f>
        <v>-0.36104279390063942</v>
      </c>
      <c r="L84" s="4">
        <f>IFERROR(RTD("cqg.rtd",,"StudyData",A84, "PCB","BaseType=Index,Index=1", "Close", "A","0","all",,,,"T")/100,"")</f>
        <v>-6.8950688073394509E-2</v>
      </c>
      <c r="M84" s="6">
        <f>RTD("cqg.rtd", ,"ContractData",A84, "T_CVol",, "T")</f>
        <v>365266.79141200002</v>
      </c>
      <c r="N84" s="8">
        <f xml:space="preserve"> IFERROR(M84/RTD("cqg.rtd",,"StudyData", $A84, "MA", "InputChoice=Vol,MAType=Sim,Period=21", "MA","D","-1","all",,,,"T"),"")</f>
        <v>1.9095369087629523E-2</v>
      </c>
      <c r="O84" s="9">
        <f>IFERROR(D84/RTD("cqg.rtd",,"StudyData","ATR("&amp;A84&amp;",MAType:=Sim,Period:=21)","Bar",, "Close", "D",,,,,,"T"),"")</f>
        <v>0</v>
      </c>
      <c r="P84" s="10">
        <f xml:space="preserve"> RTD("cqg.rtd",,"StudyData", $A84, "MA", "InputChoice=Close,MAType=Sim,Period=21", "MA","D",,"all",,,,"T")</f>
        <v>72.031904761899995</v>
      </c>
      <c r="Q84" s="2">
        <f xml:space="preserve"> RTD("cqg.rtd",,"StudyData",$A84, "StdDev", "InputChoice=Close,Period1=21", "STDDEV","D",,"all",,,,"T")</f>
        <v>8.6463675935000008</v>
      </c>
      <c r="R84" s="2">
        <f t="shared" si="1"/>
        <v>-0.81906126304691107</v>
      </c>
    </row>
    <row r="85" spans="1:18" ht="17.25" thickBot="1" x14ac:dyDescent="0.35">
      <c r="A85" s="25" t="s">
        <v>75</v>
      </c>
      <c r="B85" t="str">
        <f>PROPER(RTD("cqg.rtd", ,"ContractData",A85, "LongDescription",, "T"))</f>
        <v>Roper Tech Cmn</v>
      </c>
      <c r="C85" s="2">
        <f>RTD("cqg.rtd", ,"ContractData",A85, "LastTrade",, "T")</f>
        <v>391.97</v>
      </c>
      <c r="D85" s="2">
        <f>RTD("cqg.rtd", ,"ContractData",A85, "NetLastTrade",, "T")</f>
        <v>0</v>
      </c>
      <c r="E85" s="4" t="str">
        <f>IFERROR(RTD("cqg.rtd", ,"ContractData",A85, "PerCentNetLastTrade",, "T")/100,"")</f>
        <v/>
      </c>
      <c r="F85" s="2" t="str">
        <f>RTD("cqg.rtd", ,"ContractData",A85, "Open",, "T")</f>
        <v/>
      </c>
      <c r="G85" s="2" t="str">
        <f>RTD("cqg.rtd", ,"ContractData",A85, "High",, "T")</f>
        <v/>
      </c>
      <c r="H85" s="2" t="str">
        <f>RTD("cqg.rtd", ,"ContractData",A85, "Low",, "T")</f>
        <v/>
      </c>
      <c r="I85" s="4" t="str">
        <f>IFERROR(RTD("cqg.rtd",,"StudyData",A85, "PCB","BaseType=Index,Index=1", "Close", "W","0","all",,,,"T")/100,"")</f>
        <v/>
      </c>
      <c r="J85" s="4" t="str">
        <f>IFERROR(RTD("cqg.rtd",,"StudyData",A85, "PCB","BaseType=Index,Index=1", "Close", "M","0","all",,,,"T")/100,"")</f>
        <v/>
      </c>
      <c r="K85" s="4">
        <f>IFERROR(RTD("cqg.rtd",,"StudyData",A85, "PCB","BaseType=Index,Index=1", "Close", "Q","0","all",,,,"T")/100,"")</f>
        <v>0.158338012352611</v>
      </c>
      <c r="L85" s="4">
        <f>IFERROR(RTD("cqg.rtd",,"StudyData",A85, "PCB","BaseType=Index,Index=1", "Close", "A","0","all",,,,"T")/100,"")</f>
        <v>-0.1194257857255183</v>
      </c>
      <c r="M85" s="6">
        <f>RTD("cqg.rtd", ,"ContractData",A85, "T_CVol",, "T")</f>
        <v>1261.2899190000001</v>
      </c>
      <c r="N85" s="8">
        <f xml:space="preserve"> IFERROR(M85/RTD("cqg.rtd",,"StudyData", $A85, "MA", "InputChoice=Vol,MAType=Sim,Period=21", "MA","D","-1","all",,,,"T"),"")</f>
        <v>1.4087375485059171E-3</v>
      </c>
      <c r="O85" s="9">
        <f>IFERROR(D85/RTD("cqg.rtd",,"StudyData","ATR("&amp;A85&amp;",MAType:=Sim,Period:=21)","Bar",, "Close", "D",,,,,,"T"),"")</f>
        <v>0</v>
      </c>
      <c r="P85" s="10">
        <f xml:space="preserve"> RTD("cqg.rtd",,"StudyData", $A85, "MA", "InputChoice=Close,MAType=Sim,Period=21", "MA","D",,"all",,,,"T")</f>
        <v>366.55904761900001</v>
      </c>
      <c r="Q85" s="2">
        <f xml:space="preserve"> RTD("cqg.rtd",,"StudyData",$A85, "StdDev", "InputChoice=Close,Period1=21", "STDDEV","D",,"all",,,,"T")</f>
        <v>17.772757082999998</v>
      </c>
      <c r="R85" s="2">
        <f t="shared" si="1"/>
        <v>1.4297698585722587</v>
      </c>
    </row>
    <row r="86" spans="1:18" ht="17.25" thickBot="1" x14ac:dyDescent="0.35">
      <c r="A86" s="25" t="s">
        <v>76</v>
      </c>
      <c r="B86" t="str">
        <f>PROPER(RTD("cqg.rtd", ,"ContractData",A86, "LongDescription",, "T"))</f>
        <v>Ross Stores, Inc.</v>
      </c>
      <c r="C86" s="2">
        <f>RTD("cqg.rtd", ,"ContractData",A86, "LastTrade",, "T")</f>
        <v>251.07</v>
      </c>
      <c r="D86" s="2">
        <f>RTD("cqg.rtd", ,"ContractData",A86, "NetLastTrade",, "T")</f>
        <v>0</v>
      </c>
      <c r="E86" s="4" t="str">
        <f>IFERROR(RTD("cqg.rtd", ,"ContractData",A86, "PerCentNetLastTrade",, "T")/100,"")</f>
        <v/>
      </c>
      <c r="F86" s="2" t="str">
        <f>RTD("cqg.rtd", ,"ContractData",A86, "Open",, "T")</f>
        <v/>
      </c>
      <c r="G86" s="2" t="str">
        <f>RTD("cqg.rtd", ,"ContractData",A86, "High",, "T")</f>
        <v/>
      </c>
      <c r="H86" s="2" t="str">
        <f>RTD("cqg.rtd", ,"ContractData",A86, "Low",, "T")</f>
        <v/>
      </c>
      <c r="I86" s="4" t="str">
        <f>IFERROR(RTD("cqg.rtd",,"StudyData",A86, "PCB","BaseType=Index,Index=1", "Close", "W","0","all",,,,"T")/100,"")</f>
        <v/>
      </c>
      <c r="J86" s="4" t="str">
        <f>IFERROR(RTD("cqg.rtd",,"StudyData",A86, "PCB","BaseType=Index,Index=1", "Close", "M","0","all",,,,"T")/100,"")</f>
        <v/>
      </c>
      <c r="K86" s="4">
        <f>IFERROR(RTD("cqg.rtd",,"StudyData",A86, "PCB","BaseType=Index,Index=1", "Close", "Q","0","all",,,,"T")/100,"")</f>
        <v>0.17956307258632839</v>
      </c>
      <c r="L86" s="4">
        <f>IFERROR(RTD("cqg.rtd",,"StudyData",A86, "PCB","BaseType=Index,Index=1", "Close", "A","0","all",,,,"T")/100,"")</f>
        <v>0.3937493060952591</v>
      </c>
      <c r="M86" s="6">
        <f>RTD("cqg.rtd", ,"ContractData",A86, "T_CVol",, "T")</f>
        <v>2996.6892290000001</v>
      </c>
      <c r="N86" s="8">
        <f xml:space="preserve"> IFERROR(M86/RTD("cqg.rtd",,"StudyData", $A86, "MA", "InputChoice=Vol,MAType=Sim,Period=21", "MA","D","-1","all",,,,"T"),"")</f>
        <v>1.299351797176732E-3</v>
      </c>
      <c r="O86" s="9">
        <f>IFERROR(D86/RTD("cqg.rtd",,"StudyData","ATR("&amp;A86&amp;",MAType:=Sim,Period:=21)","Bar",, "Close", "D",,,,,,"T"),"")</f>
        <v>0</v>
      </c>
      <c r="P86" s="10">
        <f xml:space="preserve"> RTD("cqg.rtd",,"StudyData", $A86, "MA", "InputChoice=Close,MAType=Sim,Period=21", "MA","D",,"all",,,,"T")</f>
        <v>233.4161904762</v>
      </c>
      <c r="Q86" s="2">
        <f xml:space="preserve"> RTD("cqg.rtd",,"StudyData",$A86, "StdDev", "InputChoice=Close,Period1=21", "STDDEV","D",,"all",,,,"T")</f>
        <v>13.050905633999999</v>
      </c>
      <c r="R86" s="2">
        <f t="shared" si="1"/>
        <v>1.3526884661405094</v>
      </c>
    </row>
    <row r="87" spans="1:18" ht="17.25" thickBot="1" x14ac:dyDescent="0.35">
      <c r="A87" s="25" t="s">
        <v>77</v>
      </c>
      <c r="B87" t="str">
        <f>PROPER(RTD("cqg.rtd", ,"ContractData",A87, "LongDescription",, "T"))</f>
        <v>Starbucks Corp</v>
      </c>
      <c r="C87" s="2">
        <f>RTD("cqg.rtd", ,"ContractData",A87, "LastTrade",, "T")</f>
        <v>105.25</v>
      </c>
      <c r="D87" s="2">
        <f>RTD("cqg.rtd", ,"ContractData",A87, "NetLastTrade",, "T")</f>
        <v>0</v>
      </c>
      <c r="E87" s="4" t="str">
        <f>IFERROR(RTD("cqg.rtd", ,"ContractData",A87, "PerCentNetLastTrade",, "T")/100,"")</f>
        <v/>
      </c>
      <c r="F87" s="2" t="str">
        <f>RTD("cqg.rtd", ,"ContractData",A87, "Open",, "T")</f>
        <v/>
      </c>
      <c r="G87" s="2" t="str">
        <f>RTD("cqg.rtd", ,"ContractData",A87, "High",, "T")</f>
        <v/>
      </c>
      <c r="H87" s="2" t="str">
        <f>RTD("cqg.rtd", ,"ContractData",A87, "Low",, "T")</f>
        <v/>
      </c>
      <c r="I87" s="4" t="str">
        <f>IFERROR(RTD("cqg.rtd",,"StudyData",A87, "PCB","BaseType=Index,Index=1", "Close", "W","0","all",,,,"T")/100,"")</f>
        <v/>
      </c>
      <c r="J87" s="4" t="str">
        <f>IFERROR(RTD("cqg.rtd",,"StudyData",A87, "PCB","BaseType=Index,Index=1", "Close", "M","0","all",,,,"T")/100,"")</f>
        <v/>
      </c>
      <c r="K87" s="4">
        <f>IFERROR(RTD("cqg.rtd",,"StudyData",A87, "PCB","BaseType=Index,Index=1", "Close", "Q","0","all",,,,"T")/100,"")</f>
        <v>2.9944221548096707E-2</v>
      </c>
      <c r="L87" s="4">
        <f>IFERROR(RTD("cqg.rtd",,"StudyData",A87, "PCB","BaseType=Index,Index=1", "Close", "A","0","all",,,,"T")/100,"")</f>
        <v>0.24985156157225968</v>
      </c>
      <c r="M87" s="6">
        <f>RTD("cqg.rtd", ,"ContractData",A87, "T_CVol",, "T")</f>
        <v>16819.655477</v>
      </c>
      <c r="N87" s="8">
        <f xml:space="preserve"> IFERROR(M87/RTD("cqg.rtd",,"StudyData", $A87, "MA", "InputChoice=Vol,MAType=Sim,Period=21", "MA","D","-1","all",,,,"T"),"")</f>
        <v>2.1822777713782927E-3</v>
      </c>
      <c r="O87" s="9">
        <f>IFERROR(D87/RTD("cqg.rtd",,"StudyData","ATR("&amp;A87&amp;",MAType:=Sim,Period:=21)","Bar",, "Close", "D",,,,,,"T"),"")</f>
        <v>0</v>
      </c>
      <c r="P87" s="10">
        <f xml:space="preserve"> RTD("cqg.rtd",,"StudyData", $A87, "MA", "InputChoice=Close,MAType=Sim,Period=21", "MA","D",,"all",,,,"T")</f>
        <v>104.83</v>
      </c>
      <c r="Q87" s="2">
        <f xml:space="preserve"> RTD("cqg.rtd",,"StudyData",$A87, "StdDev", "InputChoice=Close,Period1=21", "STDDEV","D",,"all",,,,"T")</f>
        <v>1.4973182376</v>
      </c>
      <c r="R87" s="2">
        <f t="shared" si="1"/>
        <v>0.28050149223668397</v>
      </c>
    </row>
    <row r="88" spans="1:18" ht="17.25" thickBot="1" x14ac:dyDescent="0.35">
      <c r="A88" s="25" t="s">
        <v>137</v>
      </c>
      <c r="B88" t="str">
        <f>PROPER(RTD("cqg.rtd", ,"ContractData",A88, "LongDescription",, "T"))</f>
        <v>Shopify Inc.</v>
      </c>
      <c r="C88" s="2">
        <f>RTD("cqg.rtd", ,"ContractData",A88, "LastTrade",, "T")</f>
        <v>117.15</v>
      </c>
      <c r="D88" s="2">
        <f>RTD("cqg.rtd", ,"ContractData",A88, "NetLastTrade",, "T")</f>
        <v>0</v>
      </c>
      <c r="E88" s="4" t="str">
        <f>IFERROR(RTD("cqg.rtd", ,"ContractData",A88, "PerCentNetLastTrade",, "T")/100,"")</f>
        <v/>
      </c>
      <c r="F88" s="2" t="str">
        <f>RTD("cqg.rtd", ,"ContractData",A88, "Open",, "T")</f>
        <v/>
      </c>
      <c r="G88" s="2" t="str">
        <f>RTD("cqg.rtd", ,"ContractData",A88, "High",, "T")</f>
        <v/>
      </c>
      <c r="H88" s="2" t="str">
        <f>RTD("cqg.rtd", ,"ContractData",A88, "Low",, "T")</f>
        <v/>
      </c>
      <c r="I88" s="4" t="str">
        <f>IFERROR(RTD("cqg.rtd",,"StudyData",A88, "PCB","BaseType=Index,Index=1", "Close", "W","0","all",,,,"T")/100,"")</f>
        <v/>
      </c>
      <c r="J88" s="4" t="str">
        <f>IFERROR(RTD("cqg.rtd",,"StudyData",A88, "PCB","BaseType=Index,Index=1", "Close", "M","0","all",,,,"T")/100,"")</f>
        <v/>
      </c>
      <c r="K88" s="4">
        <f>IFERROR(RTD("cqg.rtd",,"StudyData",A88, "PCB","BaseType=Index,Index=1", "Close", "Q","0","all",,,,"T")/100,"")</f>
        <v>2.6011560693641606E-2</v>
      </c>
      <c r="L88" s="4">
        <f>IFERROR(RTD("cqg.rtd",,"StudyData",A88, "PCB","BaseType=Index,Index=1", "Close", "A","0","all",,,,"T")/100,"")</f>
        <v>-0.27222463813132874</v>
      </c>
      <c r="M88" s="6">
        <f>RTD("cqg.rtd", ,"ContractData",A88, "T_CVol",, "T")</f>
        <v>20515.165290000001</v>
      </c>
      <c r="N88" s="8">
        <f xml:space="preserve"> IFERROR(M88/RTD("cqg.rtd",,"StudyData", $A88, "MA", "InputChoice=Vol,MAType=Sim,Period=21", "MA","D","-1","all",,,,"T"),"")</f>
        <v>2.5475403685570747E-3</v>
      </c>
      <c r="O88" s="9">
        <f>IFERROR(D88/RTD("cqg.rtd",,"StudyData","ATR("&amp;A88&amp;",MAType:=Sim,Period:=21)","Bar",, "Close", "D",,,,,,"T"),"")</f>
        <v>0</v>
      </c>
      <c r="P88" s="10">
        <f xml:space="preserve"> RTD("cqg.rtd",,"StudyData", $A88, "MA", "InputChoice=Close,MAType=Sim,Period=21", "MA","D",,"all",,,,"T")</f>
        <v>122.1071428571</v>
      </c>
      <c r="Q88" s="2">
        <f xml:space="preserve"> RTD("cqg.rtd",,"StudyData",$A88, "StdDev", "InputChoice=Close,Period1=21", "STDDEV","D",,"all",,,,"T")</f>
        <v>4.5089774395999997</v>
      </c>
      <c r="R88" s="2">
        <f t="shared" si="1"/>
        <v>-1.0993940252537067</v>
      </c>
    </row>
    <row r="89" spans="1:18" ht="17.25" thickBot="1" x14ac:dyDescent="0.35">
      <c r="A89" s="26" t="s">
        <v>78</v>
      </c>
      <c r="B89" t="str">
        <f>PROPER(RTD("cqg.rtd", ,"ContractData",A89, "LongDescription",, "T"))</f>
        <v>Sandisk Cp Cmn</v>
      </c>
      <c r="C89" s="2">
        <f>RTD("cqg.rtd", ,"ContractData",A89, "LastTrade",, "T")</f>
        <v>1214.83</v>
      </c>
      <c r="D89" s="2">
        <f>RTD("cqg.rtd", ,"ContractData",A89, "NetLastTrade",, "T")</f>
        <v>0</v>
      </c>
      <c r="E89" s="4" t="str">
        <f>IFERROR(RTD("cqg.rtd", ,"ContractData",A89, "PerCentNetLastTrade",, "T")/100,"")</f>
        <v/>
      </c>
      <c r="F89" s="2" t="str">
        <f>RTD("cqg.rtd", ,"ContractData",A89, "Open",, "T")</f>
        <v/>
      </c>
      <c r="G89" s="2" t="str">
        <f>RTD("cqg.rtd", ,"ContractData",A89, "High",, "T")</f>
        <v/>
      </c>
      <c r="H89" s="2" t="str">
        <f>RTD("cqg.rtd", ,"ContractData",A89, "Low",, "T")</f>
        <v/>
      </c>
      <c r="I89" s="4" t="str">
        <f>IFERROR(RTD("cqg.rtd",,"StudyData",A89, "PCB","BaseType=Index,Index=1", "Close", "W","0","all",,,,"T")/100,"")</f>
        <v/>
      </c>
      <c r="J89" s="4" t="str">
        <f>IFERROR(RTD("cqg.rtd",,"StudyData",A89, "PCB","BaseType=Index,Index=1", "Close", "M","0","all",,,,"T")/100,"")</f>
        <v/>
      </c>
      <c r="K89" s="4">
        <f>IFERROR(RTD("cqg.rtd",,"StudyData",A89, "PCB","BaseType=Index,Index=1", "Close", "Q","0","all",,,,"T")/100,"")</f>
        <v>-0.46571052851481931</v>
      </c>
      <c r="L89" s="4">
        <f>IFERROR(RTD("cqg.rtd",,"StudyData",A89, "PCB","BaseType=Index,Index=1", "Close", "A","0","all",,,,"T")/100,"")</f>
        <v>4.1176594489847504</v>
      </c>
      <c r="M89" s="6">
        <f>RTD("cqg.rtd", ,"ContractData",A89, "T_CVol",, "T")</f>
        <v>783496.364803</v>
      </c>
      <c r="N89" s="8">
        <f xml:space="preserve"> IFERROR(M89/RTD("cqg.rtd",,"StudyData", $A89, "MA", "InputChoice=Vol,MAType=Sim,Period=21", "MA","D","-1","all",,,,"T"),"")</f>
        <v>4.8454981204419906E-2</v>
      </c>
      <c r="O89" s="9">
        <f>IFERROR(D89/RTD("cqg.rtd",,"StudyData","ATR("&amp;A89&amp;",MAType:=Sim,Period:=21)","Bar",, "Close", "D",,,,,,"T"),"")</f>
        <v>0</v>
      </c>
      <c r="P89" s="10">
        <f xml:space="preserve"> RTD("cqg.rtd",,"StudyData", $A89, "MA", "InputChoice=Close,MAType=Sim,Period=21", "MA","D",,"all",,,,"T")</f>
        <v>1495.359047619</v>
      </c>
      <c r="Q89" s="2">
        <f xml:space="preserve"> RTD("cqg.rtd",,"StudyData",$A89, "StdDev", "InputChoice=Close,Period1=21", "STDDEV","D",,"all",,,,"T")</f>
        <v>245.79584480400001</v>
      </c>
      <c r="R89" s="2">
        <f t="shared" si="1"/>
        <v>-1.1413091537112705</v>
      </c>
    </row>
    <row r="90" spans="1:18" ht="17.25" thickBot="1" x14ac:dyDescent="0.35">
      <c r="A90" s="25" t="s">
        <v>79</v>
      </c>
      <c r="B90" t="str">
        <f>PROPER(RTD("cqg.rtd", ,"ContractData",A90, "LongDescription",, "T"))</f>
        <v>Synopsys, Inc.</v>
      </c>
      <c r="C90" s="2">
        <f>RTD("cqg.rtd", ,"ContractData",A90, "LastTrade",, "T")</f>
        <v>388.76</v>
      </c>
      <c r="D90" s="2">
        <f>RTD("cqg.rtd", ,"ContractData",A90, "NetLastTrade",, "T")</f>
        <v>0</v>
      </c>
      <c r="E90" s="4" t="str">
        <f>IFERROR(RTD("cqg.rtd", ,"ContractData",A90, "PerCentNetLastTrade",, "T")/100,"")</f>
        <v/>
      </c>
      <c r="F90" s="2" t="str">
        <f>RTD("cqg.rtd", ,"ContractData",A90, "Open",, "T")</f>
        <v/>
      </c>
      <c r="G90" s="2" t="str">
        <f>RTD("cqg.rtd", ,"ContractData",A90, "High",, "T")</f>
        <v/>
      </c>
      <c r="H90" s="2" t="str">
        <f>RTD("cqg.rtd", ,"ContractData",A90, "Low",, "T")</f>
        <v/>
      </c>
      <c r="I90" s="4" t="str">
        <f>IFERROR(RTD("cqg.rtd",,"StudyData",A90, "PCB","BaseType=Index,Index=1", "Close", "W","0","all",,,,"T")/100,"")</f>
        <v/>
      </c>
      <c r="J90" s="4" t="str">
        <f>IFERROR(RTD("cqg.rtd",,"StudyData",A90, "PCB","BaseType=Index,Index=1", "Close", "M","0","all",,,,"T")/100,"")</f>
        <v/>
      </c>
      <c r="K90" s="4">
        <f>IFERROR(RTD("cqg.rtd",,"StudyData",A90, "PCB","BaseType=Index,Index=1", "Close", "Q","0","all",,,,"T")/100,"")</f>
        <v>-0.12847759320286056</v>
      </c>
      <c r="L90" s="4">
        <f>IFERROR(RTD("cqg.rtd",,"StudyData",A90, "PCB","BaseType=Index,Index=1", "Close", "A","0","all",,,,"T")/100,"")</f>
        <v>-0.17235800051094274</v>
      </c>
      <c r="M90" s="6">
        <f>RTD("cqg.rtd", ,"ContractData",A90, "T_CVol",, "T")</f>
        <v>5379.2787980000003</v>
      </c>
      <c r="N90" s="8">
        <f xml:space="preserve"> IFERROR(M90/RTD("cqg.rtd",,"StudyData", $A90, "MA", "InputChoice=Vol,MAType=Sim,Period=21", "MA","D","-1","all",,,,"T"),"")</f>
        <v>2.7605328389410898E-3</v>
      </c>
      <c r="O90" s="9">
        <f>IFERROR(D90/RTD("cqg.rtd",,"StudyData","ATR("&amp;A90&amp;",MAType:=Sim,Period:=21)","Bar",, "Close", "D",,,,,,"T"),"")</f>
        <v>0</v>
      </c>
      <c r="P90" s="10">
        <f xml:space="preserve"> RTD("cqg.rtd",,"StudyData", $A90, "MA", "InputChoice=Close,MAType=Sim,Period=21", "MA","D",,"all",,,,"T")</f>
        <v>403.66857142859999</v>
      </c>
      <c r="Q90" s="2">
        <f xml:space="preserve"> RTD("cqg.rtd",,"StudyData",$A90, "StdDev", "InputChoice=Close,Period1=21", "STDDEV","D",,"all",,,,"T")</f>
        <v>27.221561532100001</v>
      </c>
      <c r="R90" s="2">
        <f t="shared" si="1"/>
        <v>-0.54767509979247986</v>
      </c>
    </row>
    <row r="91" spans="1:18" ht="17.25" thickBot="1" x14ac:dyDescent="0.35">
      <c r="A91" s="25" t="s">
        <v>138</v>
      </c>
      <c r="B91" t="str">
        <f>PROPER(RTD("cqg.rtd", ,"ContractData",A91, "LongDescription",, "T"))</f>
        <v>Space Exploration Technologies Corp. Class A</v>
      </c>
      <c r="C91" s="2">
        <f>RTD("cqg.rtd", ,"ContractData",A91, "LastTrade",, "T")</f>
        <v>108.37</v>
      </c>
      <c r="D91" s="2">
        <f>RTD("cqg.rtd", ,"ContractData",A91, "NetLastTrade",, "T")</f>
        <v>0</v>
      </c>
      <c r="E91" s="4" t="str">
        <f>IFERROR(RTD("cqg.rtd", ,"ContractData",A91, "PerCentNetLastTrade",, "T")/100,"")</f>
        <v/>
      </c>
      <c r="F91" s="2" t="str">
        <f>RTD("cqg.rtd", ,"ContractData",A91, "Open",, "T")</f>
        <v/>
      </c>
      <c r="G91" s="2" t="str">
        <f>RTD("cqg.rtd", ,"ContractData",A91, "High",, "T")</f>
        <v/>
      </c>
      <c r="H91" s="2" t="str">
        <f>RTD("cqg.rtd", ,"ContractData",A91, "Low",, "T")</f>
        <v/>
      </c>
      <c r="I91" s="4" t="str">
        <f>IFERROR(RTD("cqg.rtd",,"StudyData",A91, "PCB","BaseType=Index,Index=1", "Close", "W","0","all",,,,"T")/100,"")</f>
        <v/>
      </c>
      <c r="J91" s="4" t="str">
        <f>IFERROR(RTD("cqg.rtd",,"StudyData",A91, "PCB","BaseType=Index,Index=1", "Close", "M","0","all",,,,"T")/100,"")</f>
        <v/>
      </c>
      <c r="K91" s="4">
        <f>IFERROR(RTD("cqg.rtd",,"StudyData",A91, "PCB","BaseType=Index,Index=1", "Close", "Q","0","all",,,,"T")/100,"")</f>
        <v>-0.36573803113660314</v>
      </c>
      <c r="L91" s="4">
        <f>IFERROR(RTD("cqg.rtd",,"StudyData",A91, "PCB","BaseType=Index,Index=1", "Close", "A","0","all",,,,"T")/100,"")</f>
        <v>1.0837000000000001</v>
      </c>
      <c r="M91" s="6">
        <f>RTD("cqg.rtd", ,"ContractData",A91, "T_CVol",, "T")</f>
        <v>1471268.664778</v>
      </c>
      <c r="N91" s="8">
        <f xml:space="preserve"> IFERROR(M91/RTD("cqg.rtd",,"StudyData", $A91, "MA", "InputChoice=Vol,MAType=Sim,Period=21", "MA","D","-1","all",,,,"T"),"")</f>
        <v>2.0824755386851402E-2</v>
      </c>
      <c r="O91" s="9">
        <f>IFERROR(D91/RTD("cqg.rtd",,"StudyData","ATR("&amp;A91&amp;",MAType:=Sim,Period:=21)","Bar",, "Close", "D",,,,,,"T"),"")</f>
        <v>0</v>
      </c>
      <c r="P91" s="10">
        <f xml:space="preserve"> RTD("cqg.rtd",,"StudyData", $A91, "MA", "InputChoice=Close,MAType=Sim,Period=21", "MA","D",,"all",,,,"T")</f>
        <v>127.8380952381</v>
      </c>
      <c r="Q91" s="2">
        <f xml:space="preserve"> RTD("cqg.rtd",,"StudyData",$A91, "StdDev", "InputChoice=Close,Period1=21", "STDDEV","D",,"all",,,,"T")</f>
        <v>15.7195694292</v>
      </c>
      <c r="R91" s="2">
        <f t="shared" si="1"/>
        <v>-1.2384623717451757</v>
      </c>
    </row>
    <row r="92" spans="1:18" ht="17.25" thickBot="1" x14ac:dyDescent="0.35">
      <c r="A92" s="25" t="s">
        <v>80</v>
      </c>
      <c r="B92" t="str">
        <f>PROPER(RTD("cqg.rtd", ,"ContractData",A92, "LongDescription",, "T"))</f>
        <v>Seagate Tch Hldgs Or</v>
      </c>
      <c r="C92" s="2">
        <f>RTD("cqg.rtd", ,"ContractData",A92, "LastTrade",, "T")</f>
        <v>856.13</v>
      </c>
      <c r="D92" s="2">
        <f>RTD("cqg.rtd", ,"ContractData",A92, "NetLastTrade",, "T")</f>
        <v>0</v>
      </c>
      <c r="E92" s="4" t="str">
        <f>IFERROR(RTD("cqg.rtd", ,"ContractData",A92, "PerCentNetLastTrade",, "T")/100,"")</f>
        <v/>
      </c>
      <c r="F92" s="2" t="str">
        <f>RTD("cqg.rtd", ,"ContractData",A92, "Open",, "T")</f>
        <v/>
      </c>
      <c r="G92" s="2" t="str">
        <f>RTD("cqg.rtd", ,"ContractData",A92, "High",, "T")</f>
        <v/>
      </c>
      <c r="H92" s="2" t="str">
        <f>RTD("cqg.rtd", ,"ContractData",A92, "Low",, "T")</f>
        <v/>
      </c>
      <c r="I92" s="4" t="str">
        <f>IFERROR(RTD("cqg.rtd",,"StudyData",A92, "PCB","BaseType=Index,Index=1", "Close", "W","0","all",,,,"T")/100,"")</f>
        <v/>
      </c>
      <c r="J92" s="4" t="str">
        <f>IFERROR(RTD("cqg.rtd",,"StudyData",A92, "PCB","BaseType=Index,Index=1", "Close", "M","0","all",,,,"T")/100,"")</f>
        <v/>
      </c>
      <c r="K92" s="4">
        <f>IFERROR(RTD("cqg.rtd",,"StudyData",A92, "PCB","BaseType=Index,Index=1", "Close", "Q","0","all",,,,"T")/100,"")</f>
        <v>-0.11281865284974094</v>
      </c>
      <c r="L92" s="4">
        <f>IFERROR(RTD("cqg.rtd",,"StudyData",A92, "PCB","BaseType=Index,Index=1", "Close", "A","0","all",,,,"T")/100,"")</f>
        <v>2.1087911688877594</v>
      </c>
      <c r="M92" s="6">
        <f>RTD("cqg.rtd", ,"ContractData",A92, "T_CVol",, "T")</f>
        <v>58509.547421000003</v>
      </c>
      <c r="N92" s="8">
        <f xml:space="preserve"> IFERROR(M92/RTD("cqg.rtd",,"StudyData", $A92, "MA", "InputChoice=Vol,MAType=Sim,Period=21", "MA","D","-1","all",,,,"T"),"")</f>
        <v>1.0620858524122E-2</v>
      </c>
      <c r="O92" s="9">
        <f>IFERROR(D92/RTD("cqg.rtd",,"StudyData","ATR("&amp;A92&amp;",MAType:=Sim,Period:=21)","Bar",, "Close", "D",,,,,,"T"),"")</f>
        <v>0</v>
      </c>
      <c r="P92" s="10">
        <f xml:space="preserve"> RTD("cqg.rtd",,"StudyData", $A92, "MA", "InputChoice=Close,MAType=Sim,Period=21", "MA","D",,"all",,,,"T")</f>
        <v>843.66</v>
      </c>
      <c r="Q92" s="2">
        <f xml:space="preserve"> RTD("cqg.rtd",,"StudyData",$A92, "StdDev", "InputChoice=Close,Period1=21", "STDDEV","D",,"all",,,,"T")</f>
        <v>49.748543601599998</v>
      </c>
      <c r="R92" s="2">
        <f t="shared" si="1"/>
        <v>0.25066060425533687</v>
      </c>
    </row>
    <row r="93" spans="1:18" ht="17.25" thickBot="1" x14ac:dyDescent="0.35">
      <c r="A93" s="25" t="s">
        <v>81</v>
      </c>
      <c r="B93" t="str">
        <f>PROPER(RTD("cqg.rtd", ,"ContractData",A93, "LongDescription",, "T"))</f>
        <v>Teradyne Inc Cmn</v>
      </c>
      <c r="C93" s="2">
        <f>RTD("cqg.rtd", ,"ContractData",A93, "LastTrade",, "T")</f>
        <v>367.69</v>
      </c>
      <c r="D93" s="2">
        <f>RTD("cqg.rtd", ,"ContractData",A93, "NetLastTrade",, "T")</f>
        <v>0</v>
      </c>
      <c r="E93" s="4" t="str">
        <f>IFERROR(RTD("cqg.rtd", ,"ContractData",A93, "PerCentNetLastTrade",, "T")/100,"")</f>
        <v/>
      </c>
      <c r="F93" s="2" t="str">
        <f>RTD("cqg.rtd", ,"ContractData",A93, "Open",, "T")</f>
        <v/>
      </c>
      <c r="G93" s="2" t="str">
        <f>RTD("cqg.rtd", ,"ContractData",A93, "High",, "T")</f>
        <v/>
      </c>
      <c r="H93" s="2" t="str">
        <f>RTD("cqg.rtd", ,"ContractData",A93, "Low",, "T")</f>
        <v/>
      </c>
      <c r="I93" s="4" t="str">
        <f>IFERROR(RTD("cqg.rtd",,"StudyData",A93, "PCB","BaseType=Index,Index=1", "Close", "W","0","all",,,,"T")/100,"")</f>
        <v/>
      </c>
      <c r="J93" s="4" t="str">
        <f>IFERROR(RTD("cqg.rtd",,"StudyData",A93, "PCB","BaseType=Index,Index=1", "Close", "M","0","all",,,,"T")/100,"")</f>
        <v/>
      </c>
      <c r="K93" s="4">
        <f>IFERROR(RTD("cqg.rtd",,"StudyData",A93, "PCB","BaseType=Index,Index=1", "Close", "Q","0","all",,,,"T")/100,"")</f>
        <v>-0.24005869708994712</v>
      </c>
      <c r="L93" s="4">
        <f>IFERROR(RTD("cqg.rtd",,"StudyData",A93, "PCB","BaseType=Index,Index=1", "Close", "A","0","all",,,,"T")/100,"")</f>
        <v>0.89961768960529032</v>
      </c>
      <c r="M93" s="6">
        <f>RTD("cqg.rtd", ,"ContractData",A93, "T_CVol",, "T")</f>
        <v>16815.817199000001</v>
      </c>
      <c r="N93" s="8">
        <f xml:space="preserve"> IFERROR(M93/RTD("cqg.rtd",,"StudyData", $A93, "MA", "InputChoice=Vol,MAType=Sim,Period=21", "MA","D","-1","all",,,,"T"),"")</f>
        <v>4.1951220459135992E-3</v>
      </c>
      <c r="O93" s="9">
        <f>IFERROR(D93/RTD("cqg.rtd",,"StudyData","ATR("&amp;A93&amp;",MAType:=Sim,Period:=21)","Bar",, "Close", "D",,,,,,"T"),"")</f>
        <v>0</v>
      </c>
      <c r="P93" s="10">
        <f xml:space="preserve"> RTD("cqg.rtd",,"StudyData", $A93, "MA", "InputChoice=Close,MAType=Sim,Period=21", "MA","D",,"all",,,,"T")</f>
        <v>350.2042857143</v>
      </c>
      <c r="Q93" s="2">
        <f xml:space="preserve"> RTD("cqg.rtd",,"StudyData",$A93, "StdDev", "InputChoice=Close,Period1=21", "STDDEV","D",,"all",,,,"T")</f>
        <v>18.9459644079</v>
      </c>
      <c r="R93" s="2">
        <f t="shared" si="1"/>
        <v>0.92292553227899488</v>
      </c>
    </row>
    <row r="94" spans="1:18" ht="17.25" thickBot="1" x14ac:dyDescent="0.35">
      <c r="A94" s="25" t="s">
        <v>82</v>
      </c>
      <c r="B94" t="str">
        <f>PROPER(RTD("cqg.rtd", ,"ContractData",A94, "LongDescription",, "T"))</f>
        <v>T-Mobile Us Cmn</v>
      </c>
      <c r="C94" s="2">
        <f>RTD("cqg.rtd", ,"ContractData",A94, "LastTrade",, "T")</f>
        <v>172.71</v>
      </c>
      <c r="D94" s="2">
        <f>RTD("cqg.rtd", ,"ContractData",A94, "NetLastTrade",, "T")</f>
        <v>0</v>
      </c>
      <c r="E94" s="4" t="str">
        <f>IFERROR(RTD("cqg.rtd", ,"ContractData",A94, "PerCentNetLastTrade",, "T")/100,"")</f>
        <v/>
      </c>
      <c r="F94" s="2" t="str">
        <f>RTD("cqg.rtd", ,"ContractData",A94, "Open",, "T")</f>
        <v/>
      </c>
      <c r="G94" s="2" t="str">
        <f>RTD("cqg.rtd", ,"ContractData",A94, "High",, "T")</f>
        <v/>
      </c>
      <c r="H94" s="2" t="str">
        <f>RTD("cqg.rtd", ,"ContractData",A94, "Low",, "T")</f>
        <v/>
      </c>
      <c r="I94" s="4" t="str">
        <f>IFERROR(RTD("cqg.rtd",,"StudyData",A94, "PCB","BaseType=Index,Index=1", "Close", "W","0","all",,,,"T")/100,"")</f>
        <v/>
      </c>
      <c r="J94" s="4" t="str">
        <f>IFERROR(RTD("cqg.rtd",,"StudyData",A94, "PCB","BaseType=Index,Index=1", "Close", "M","0","all",,,,"T")/100,"")</f>
        <v/>
      </c>
      <c r="K94" s="4">
        <f>IFERROR(RTD("cqg.rtd",,"StudyData",A94, "PCB","BaseType=Index,Index=1", "Close", "Q","0","all",,,,"T")/100,"")</f>
        <v>2.9690574137006015E-2</v>
      </c>
      <c r="L94" s="4">
        <f>IFERROR(RTD("cqg.rtd",,"StudyData",A94, "PCB","BaseType=Index,Index=1", "Close", "A","0","all",,,,"T")/100,"")</f>
        <v>-0.14937943262411341</v>
      </c>
      <c r="M94" s="6">
        <f>RTD("cqg.rtd", ,"ContractData",A94, "T_CVol",, "T")</f>
        <v>3226.119267</v>
      </c>
      <c r="N94" s="8">
        <f xml:space="preserve"> IFERROR(M94/RTD("cqg.rtd",,"StudyData", $A94, "MA", "InputChoice=Vol,MAType=Sim,Period=21", "MA","D","-1","all",,,,"T"),"")</f>
        <v>6.2542760596756846E-4</v>
      </c>
      <c r="O94" s="9">
        <f>IFERROR(D94/RTD("cqg.rtd",,"StudyData","ATR("&amp;A94&amp;",MAType:=Sim,Period:=21)","Bar",, "Close", "D",,,,,,"T"),"")</f>
        <v>0</v>
      </c>
      <c r="P94" s="10">
        <f xml:space="preserve"> RTD("cqg.rtd",,"StudyData", $A94, "MA", "InputChoice=Close,MAType=Sim,Period=21", "MA","D",,"all",,,,"T")</f>
        <v>183.4252380952</v>
      </c>
      <c r="Q94" s="2">
        <f xml:space="preserve"> RTD("cqg.rtd",,"StudyData",$A94, "StdDev", "InputChoice=Close,Period1=21", "STDDEV","D",,"all",,,,"T")</f>
        <v>7.1617353702999997</v>
      </c>
      <c r="R94" s="2">
        <f t="shared" si="1"/>
        <v>-1.4961790042726948</v>
      </c>
    </row>
    <row r="95" spans="1:18" ht="17.25" thickBot="1" x14ac:dyDescent="0.35">
      <c r="A95" s="25" t="s">
        <v>139</v>
      </c>
      <c r="B95" t="str">
        <f>PROPER(RTD("cqg.rtd", ,"ContractData",A95, "LongDescription",, "T"))</f>
        <v>Thomson Reuters Cmn</v>
      </c>
      <c r="C95" s="2">
        <f>RTD("cqg.rtd", ,"ContractData",A95, "LastTrade",, "T")</f>
        <v>98.13</v>
      </c>
      <c r="D95" s="2">
        <f>RTD("cqg.rtd", ,"ContractData",A95, "NetLastTrade",, "T")</f>
        <v>0</v>
      </c>
      <c r="E95" s="4" t="str">
        <f>IFERROR(RTD("cqg.rtd", ,"ContractData",A95, "PerCentNetLastTrade",, "T")/100,"")</f>
        <v/>
      </c>
      <c r="F95" s="2" t="str">
        <f>RTD("cqg.rtd", ,"ContractData",A95, "Open",, "T")</f>
        <v/>
      </c>
      <c r="G95" s="2" t="str">
        <f>RTD("cqg.rtd", ,"ContractData",A95, "High",, "T")</f>
        <v/>
      </c>
      <c r="H95" s="2" t="str">
        <f>RTD("cqg.rtd", ,"ContractData",A95, "Low",, "T")</f>
        <v/>
      </c>
      <c r="I95" s="4" t="str">
        <f>IFERROR(RTD("cqg.rtd",,"StudyData",A95, "PCB","BaseType=Index,Index=1", "Close", "W","0","all",,,,"T")/100,"")</f>
        <v/>
      </c>
      <c r="J95" s="4" t="str">
        <f>IFERROR(RTD("cqg.rtd",,"StudyData",A95, "PCB","BaseType=Index,Index=1", "Close", "M","0","all",,,,"T")/100,"")</f>
        <v/>
      </c>
      <c r="K95" s="4">
        <f>IFERROR(RTD("cqg.rtd",,"StudyData",A95, "PCB","BaseType=Index,Index=1", "Close", "Q","0","all",,,,"T")/100,"")</f>
        <v>0.20154279417166637</v>
      </c>
      <c r="L95" s="4">
        <f>IFERROR(RTD("cqg.rtd",,"StudyData",A95, "PCB","BaseType=Index,Index=1", "Close", "A","0","all",,,,"T")/100,"")</f>
        <v>-0.25597088482826608</v>
      </c>
      <c r="M95" s="6">
        <f>RTD("cqg.rtd", ,"ContractData",A95, "T_CVol",, "T")</f>
        <v>450.081458</v>
      </c>
      <c r="N95" s="8">
        <f xml:space="preserve"> IFERROR(M95/RTD("cqg.rtd",,"StudyData", $A95, "MA", "InputChoice=Vol,MAType=Sim,Period=21", "MA","D","-1","all",,,,"T"),"")</f>
        <v>2.0340504979562542E-4</v>
      </c>
      <c r="O95" s="9">
        <f>IFERROR(D95/RTD("cqg.rtd",,"StudyData","ATR("&amp;A95&amp;",MAType:=Sim,Period:=21)","Bar",, "Close", "D",,,,,,"T"),"")</f>
        <v>0</v>
      </c>
      <c r="P95" s="10">
        <f xml:space="preserve"> RTD("cqg.rtd",,"StudyData", $A95, "MA", "InputChoice=Close,MAType=Sim,Period=21", "MA","D",,"all",,,,"T")</f>
        <v>94.014761904799997</v>
      </c>
      <c r="Q95" s="2">
        <f xml:space="preserve"> RTD("cqg.rtd",,"StudyData",$A95, "StdDev", "InputChoice=Close,Period1=21", "STDDEV","D",,"all",,,,"T")</f>
        <v>5.3770673711999999</v>
      </c>
      <c r="R95" s="2">
        <f t="shared" si="1"/>
        <v>0.76533132488566924</v>
      </c>
    </row>
    <row r="96" spans="1:18" ht="17.25" thickBot="1" x14ac:dyDescent="0.35">
      <c r="A96" s="25" t="s">
        <v>83</v>
      </c>
      <c r="B96" t="str">
        <f>PROPER(RTD("cqg.rtd", ,"ContractData",A96, "LongDescription",, "T"))</f>
        <v>Tesla, Inc.</v>
      </c>
      <c r="C96" s="2">
        <f>RTD("cqg.rtd", ,"ContractData",A96, "LastTrade",, "T")</f>
        <v>311.2</v>
      </c>
      <c r="D96" s="2">
        <f>RTD("cqg.rtd", ,"ContractData",A96, "NetLastTrade",, "T")</f>
        <v>-9.9999999999909051E-3</v>
      </c>
      <c r="E96" s="4" t="str">
        <f>IFERROR(RTD("cqg.rtd", ,"ContractData",A96, "PerCentNetLastTrade",, "T")/100,"")</f>
        <v/>
      </c>
      <c r="F96" s="2" t="str">
        <f>RTD("cqg.rtd", ,"ContractData",A96, "Open",, "T")</f>
        <v/>
      </c>
      <c r="G96" s="2" t="str">
        <f>RTD("cqg.rtd", ,"ContractData",A96, "High",, "T")</f>
        <v/>
      </c>
      <c r="H96" s="2" t="str">
        <f>RTD("cqg.rtd", ,"ContractData",A96, "Low",, "T")</f>
        <v/>
      </c>
      <c r="I96" s="4" t="str">
        <f>IFERROR(RTD("cqg.rtd",,"StudyData",A96, "PCB","BaseType=Index,Index=1", "Close", "W","0","all",,,,"T")/100,"")</f>
        <v/>
      </c>
      <c r="J96" s="4" t="str">
        <f>IFERROR(RTD("cqg.rtd",,"StudyData",A96, "PCB","BaseType=Index,Index=1", "Close", "M","0","all",,,,"T")/100,"")</f>
        <v/>
      </c>
      <c r="K96" s="4">
        <f>IFERROR(RTD("cqg.rtd",,"StudyData",A96, "PCB","BaseType=Index,Index=1", "Close", "Q","0","all",,,,"T")/100,"")</f>
        <v>-0.26008083689966721</v>
      </c>
      <c r="L96" s="4">
        <f>IFERROR(RTD("cqg.rtd",,"StudyData",A96, "PCB","BaseType=Index,Index=1", "Close", "A","0","all",,,,"T")/100,"")</f>
        <v>-0.30799163924219525</v>
      </c>
      <c r="M96" s="6">
        <f>RTD("cqg.rtd", ,"ContractData",A96, "T_CVol",, "T")</f>
        <v>417803.33923799999</v>
      </c>
      <c r="N96" s="8">
        <f xml:space="preserve"> IFERROR(M96/RTD("cqg.rtd",,"StudyData", $A96, "MA", "InputChoice=Vol,MAType=Sim,Period=21", "MA","D","-1","all",,,,"T"),"")</f>
        <v>9.8056579321812061E-3</v>
      </c>
      <c r="O96" s="9">
        <f>IFERROR(D96/RTD("cqg.rtd",,"StudyData","ATR("&amp;A96&amp;",MAType:=Sim,Period:=21)","Bar",, "Close", "D",,,,,,"T"),"")</f>
        <v>-6.4541906137608905E-4</v>
      </c>
      <c r="P96" s="10">
        <f xml:space="preserve"> RTD("cqg.rtd",,"StudyData", $A96, "MA", "InputChoice=Close,MAType=Sim,Period=21", "MA","D",,"all",,,,"T")</f>
        <v>361.42</v>
      </c>
      <c r="Q96" s="2">
        <f xml:space="preserve"> RTD("cqg.rtd",,"StudyData",$A96, "StdDev", "InputChoice=Close,Period1=21", "STDDEV","D",,"all",,,,"T")</f>
        <v>42.021771567999998</v>
      </c>
      <c r="R96" s="2">
        <f t="shared" si="1"/>
        <v>-1.195094783634564</v>
      </c>
    </row>
    <row r="97" spans="1:18" ht="17.25" thickBot="1" x14ac:dyDescent="0.35">
      <c r="A97" s="25" t="s">
        <v>84</v>
      </c>
      <c r="B97" t="str">
        <f>PROPER(RTD("cqg.rtd", ,"ContractData",A97, "LongDescription",, "T"))</f>
        <v>Take-Two Interacti##</v>
      </c>
      <c r="C97" s="2">
        <f>RTD("cqg.rtd", ,"ContractData",A97, "LastTrade",, "T")</f>
        <v>242.92000000000002</v>
      </c>
      <c r="D97" s="2">
        <f>RTD("cqg.rtd", ,"ContractData",A97, "NetLastTrade",, "T")</f>
        <v>0</v>
      </c>
      <c r="E97" s="4" t="str">
        <f>IFERROR(RTD("cqg.rtd", ,"ContractData",A97, "PerCentNetLastTrade",, "T")/100,"")</f>
        <v/>
      </c>
      <c r="F97" s="2" t="str">
        <f>RTD("cqg.rtd", ,"ContractData",A97, "Open",, "T")</f>
        <v/>
      </c>
      <c r="G97" s="2" t="str">
        <f>RTD("cqg.rtd", ,"ContractData",A97, "High",, "T")</f>
        <v/>
      </c>
      <c r="H97" s="2" t="str">
        <f>RTD("cqg.rtd", ,"ContractData",A97, "Low",, "T")</f>
        <v/>
      </c>
      <c r="I97" s="4" t="str">
        <f>IFERROR(RTD("cqg.rtd",,"StudyData",A97, "PCB","BaseType=Index,Index=1", "Close", "W","0","all",,,,"T")/100,"")</f>
        <v/>
      </c>
      <c r="J97" s="4" t="str">
        <f>IFERROR(RTD("cqg.rtd",,"StudyData",A97, "PCB","BaseType=Index,Index=1", "Close", "M","0","all",,,,"T")/100,"")</f>
        <v/>
      </c>
      <c r="K97" s="4">
        <f>IFERROR(RTD("cqg.rtd",,"StudyData",A97, "PCB","BaseType=Index,Index=1", "Close", "Q","0","all",,,,"T")/100,"")</f>
        <v>-2.8242259380750468E-2</v>
      </c>
      <c r="L97" s="4">
        <f>IFERROR(RTD("cqg.rtd",,"StudyData",A97, "PCB","BaseType=Index,Index=1", "Close", "A","0","all",,,,"T")/100,"")</f>
        <v>-5.1204936921454565E-2</v>
      </c>
      <c r="M97" s="6">
        <f>RTD("cqg.rtd", ,"ContractData",A97, "T_CVol",, "T")</f>
        <v>7894.1440320000002</v>
      </c>
      <c r="N97" s="8">
        <f xml:space="preserve"> IFERROR(M97/RTD("cqg.rtd",,"StudyData", $A97, "MA", "InputChoice=Vol,MAType=Sim,Period=21", "MA","D","-1","all",,,,"T"),"")</f>
        <v>4.3888261238428676E-3</v>
      </c>
      <c r="O97" s="9">
        <f>IFERROR(D97/RTD("cqg.rtd",,"StudyData","ATR("&amp;A97&amp;",MAType:=Sim,Period:=21)","Bar",, "Close", "D",,,,,,"T"),"")</f>
        <v>0</v>
      </c>
      <c r="P97" s="10">
        <f xml:space="preserve"> RTD("cqg.rtd",,"StudyData", $A97, "MA", "InputChoice=Close,MAType=Sim,Period=21", "MA","D",,"all",,,,"T")</f>
        <v>242.84380952379999</v>
      </c>
      <c r="Q97" s="2">
        <f xml:space="preserve"> RTD("cqg.rtd",,"StudyData",$A97, "StdDev", "InputChoice=Close,Period1=21", "STDDEV","D",,"all",,,,"T")</f>
        <v>7.317778401</v>
      </c>
      <c r="R97" s="2">
        <f t="shared" si="1"/>
        <v>1.0411694919541964E-2</v>
      </c>
    </row>
    <row r="98" spans="1:18" ht="17.25" thickBot="1" x14ac:dyDescent="0.35">
      <c r="A98" s="25" t="s">
        <v>85</v>
      </c>
      <c r="B98" t="str">
        <f>PROPER(RTD("cqg.rtd", ,"ContractData",A98, "LongDescription",, "T"))</f>
        <v>Texas Instruments</v>
      </c>
      <c r="C98" s="2">
        <f>RTD("cqg.rtd", ,"ContractData",A98, "LastTrade",, "T")</f>
        <v>275.74</v>
      </c>
      <c r="D98" s="2">
        <f>RTD("cqg.rtd", ,"ContractData",A98, "NetLastTrade",, "T")</f>
        <v>0</v>
      </c>
      <c r="E98" s="4" t="str">
        <f>IFERROR(RTD("cqg.rtd", ,"ContractData",A98, "PerCentNetLastTrade",, "T")/100,"")</f>
        <v/>
      </c>
      <c r="F98" s="2" t="str">
        <f>RTD("cqg.rtd", ,"ContractData",A98, "Open",, "T")</f>
        <v/>
      </c>
      <c r="G98" s="2" t="str">
        <f>RTD("cqg.rtd", ,"ContractData",A98, "High",, "T")</f>
        <v/>
      </c>
      <c r="H98" s="2" t="str">
        <f>RTD("cqg.rtd", ,"ContractData",A98, "Low",, "T")</f>
        <v/>
      </c>
      <c r="I98" s="4" t="str">
        <f>IFERROR(RTD("cqg.rtd",,"StudyData",A98, "PCB","BaseType=Index,Index=1", "Close", "W","0","all",,,,"T")/100,"")</f>
        <v/>
      </c>
      <c r="J98" s="4" t="str">
        <f>IFERROR(RTD("cqg.rtd",,"StudyData",A98, "PCB","BaseType=Index,Index=1", "Close", "M","0","all",,,,"T")/100,"")</f>
        <v/>
      </c>
      <c r="K98" s="4">
        <f>IFERROR(RTD("cqg.rtd",,"StudyData",A98, "PCB","BaseType=Index,Index=1", "Close", "Q","0","all",,,,"T")/100,"")</f>
        <v>-7.491528835508432E-2</v>
      </c>
      <c r="L98" s="4">
        <f>IFERROR(RTD("cqg.rtd",,"StudyData",A98, "PCB","BaseType=Index,Index=1", "Close", "A","0","all",,,,"T")/100,"")</f>
        <v>0.5893711453109689</v>
      </c>
      <c r="M98" s="6">
        <f>RTD("cqg.rtd", ,"ContractData",A98, "T_CVol",, "T")</f>
        <v>13701.560706</v>
      </c>
      <c r="N98" s="8">
        <f xml:space="preserve"> IFERROR(M98/RTD("cqg.rtd",,"StudyData", $A98, "MA", "InputChoice=Vol,MAType=Sim,Period=21", "MA","D","-1","all",,,,"T"),"")</f>
        <v>1.6828182468617491E-3</v>
      </c>
      <c r="O98" s="9">
        <f>IFERROR(D98/RTD("cqg.rtd",,"StudyData","ATR("&amp;A98&amp;",MAType:=Sim,Period:=21)","Bar",, "Close", "D",,,,,,"T"),"")</f>
        <v>0</v>
      </c>
      <c r="P98" s="10">
        <f xml:space="preserve"> RTD("cqg.rtd",,"StudyData", $A98, "MA", "InputChoice=Close,MAType=Sim,Period=21", "MA","D",,"all",,,,"T")</f>
        <v>290.03857142859999</v>
      </c>
      <c r="Q98" s="2">
        <f xml:space="preserve"> RTD("cqg.rtd",,"StudyData",$A98, "StdDev", "InputChoice=Close,Period1=21", "STDDEV","D",,"all",,,,"T")</f>
        <v>11.858288757</v>
      </c>
      <c r="R98" s="2">
        <f t="shared" si="1"/>
        <v>-1.205787084595952</v>
      </c>
    </row>
    <row r="99" spans="1:18" ht="17.25" thickBot="1" x14ac:dyDescent="0.35">
      <c r="A99" s="25" t="s">
        <v>86</v>
      </c>
      <c r="B99" t="str">
        <f>PROPER(RTD("cqg.rtd", ,"ContractData",A99, "LongDescription",, "T"))</f>
        <v>Vertex Pharmaceutic</v>
      </c>
      <c r="C99" s="2">
        <f>RTD("cqg.rtd", ,"ContractData",A99, "LastTrade",, "T")</f>
        <v>477.1</v>
      </c>
      <c r="D99" s="2">
        <f>RTD("cqg.rtd", ,"ContractData",A99, "NetLastTrade",, "T")</f>
        <v>0</v>
      </c>
      <c r="E99" s="4" t="str">
        <f>IFERROR(RTD("cqg.rtd", ,"ContractData",A99, "PerCentNetLastTrade",, "T")/100,"")</f>
        <v/>
      </c>
      <c r="F99" s="2" t="str">
        <f>RTD("cqg.rtd", ,"ContractData",A99, "Open",, "T")</f>
        <v/>
      </c>
      <c r="G99" s="2" t="str">
        <f>RTD("cqg.rtd", ,"ContractData",A99, "High",, "T")</f>
        <v/>
      </c>
      <c r="H99" s="2" t="str">
        <f>RTD("cqg.rtd", ,"ContractData",A99, "Low",, "T")</f>
        <v/>
      </c>
      <c r="I99" s="4" t="str">
        <f>IFERROR(RTD("cqg.rtd",,"StudyData",A99, "PCB","BaseType=Index,Index=1", "Close", "W","0","all",,,,"T")/100,"")</f>
        <v/>
      </c>
      <c r="J99" s="4" t="str">
        <f>IFERROR(RTD("cqg.rtd",,"StudyData",A99, "PCB","BaseType=Index,Index=1", "Close", "M","0","all",,,,"T")/100,"")</f>
        <v/>
      </c>
      <c r="K99" s="4">
        <f>IFERROR(RTD("cqg.rtd",,"StudyData",A99, "PCB","BaseType=Index,Index=1", "Close", "Q","0","all",,,,"T")/100,"")</f>
        <v>-3.9518450667364556E-2</v>
      </c>
      <c r="L99" s="4">
        <f>IFERROR(RTD("cqg.rtd",,"StudyData",A99, "PCB","BaseType=Index,Index=1", "Close", "A","0","all",,,,"T")/100,"")</f>
        <v>5.2364566790188825E-2</v>
      </c>
      <c r="M99" s="6">
        <f>RTD("cqg.rtd", ,"ContractData",A99, "T_CVol",, "T")</f>
        <v>932.45605599999999</v>
      </c>
      <c r="N99" s="8">
        <f xml:space="preserve"> IFERROR(M99/RTD("cqg.rtd",,"StudyData", $A99, "MA", "InputChoice=Vol,MAType=Sim,Period=21", "MA","D","-1","all",,,,"T"),"")</f>
        <v>6.3334681913586365E-4</v>
      </c>
      <c r="O99" s="9">
        <f>IFERROR(D99/RTD("cqg.rtd",,"StudyData","ATR("&amp;A99&amp;",MAType:=Sim,Period:=21)","Bar",, "Close", "D",,,,,,"T"),"")</f>
        <v>0</v>
      </c>
      <c r="P99" s="10">
        <f xml:space="preserve"> RTD("cqg.rtd",,"StudyData", $A99, "MA", "InputChoice=Close,MAType=Sim,Period=21", "MA","D",,"all",,,,"T")</f>
        <v>486.26761904760002</v>
      </c>
      <c r="Q99" s="2">
        <f xml:space="preserve"> RTD("cqg.rtd",,"StudyData",$A99, "StdDev", "InputChoice=Close,Period1=21", "STDDEV","D",,"all",,,,"T")</f>
        <v>14.482609573</v>
      </c>
      <c r="R99" s="2">
        <f t="shared" si="1"/>
        <v>-0.63300878211142531</v>
      </c>
    </row>
    <row r="100" spans="1:18" ht="17.25" thickBot="1" x14ac:dyDescent="0.35">
      <c r="A100" s="25" t="s">
        <v>87</v>
      </c>
      <c r="B100" t="str">
        <f>PROPER(RTD("cqg.rtd", ,"ContractData",A100, "LongDescription",, "T"))</f>
        <v>Wrnr Brs Ds Cm Wi</v>
      </c>
      <c r="C100" s="2">
        <f>RTD("cqg.rtd", ,"ContractData",A100, "LastTrade",, "T")</f>
        <v>26.3</v>
      </c>
      <c r="D100" s="2">
        <f>RTD("cqg.rtd", ,"ContractData",A100, "NetLastTrade",, "T")</f>
        <v>0</v>
      </c>
      <c r="E100" s="4" t="str">
        <f>IFERROR(RTD("cqg.rtd", ,"ContractData",A100, "PerCentNetLastTrade",, "T")/100,"")</f>
        <v/>
      </c>
      <c r="F100" s="2" t="str">
        <f>RTD("cqg.rtd", ,"ContractData",A100, "Open",, "T")</f>
        <v/>
      </c>
      <c r="G100" s="2" t="str">
        <f>RTD("cqg.rtd", ,"ContractData",A100, "High",, "T")</f>
        <v/>
      </c>
      <c r="H100" s="2" t="str">
        <f>RTD("cqg.rtd", ,"ContractData",A100, "Low",, "T")</f>
        <v/>
      </c>
      <c r="I100" s="4" t="str">
        <f>IFERROR(RTD("cqg.rtd",,"StudyData",A100, "PCB","BaseType=Index,Index=1", "Close", "W","0","all",,,,"T")/100,"")</f>
        <v/>
      </c>
      <c r="J100" s="4" t="str">
        <f>IFERROR(RTD("cqg.rtd",,"StudyData",A100, "PCB","BaseType=Index,Index=1", "Close", "M","0","all",,,,"T")/100,"")</f>
        <v/>
      </c>
      <c r="K100" s="4">
        <f>IFERROR(RTD("cqg.rtd",,"StudyData",A100, "PCB","BaseType=Index,Index=1", "Close", "Q","0","all",,,,"T")/100,"")</f>
        <v>-1.350337584396097E-2</v>
      </c>
      <c r="L100" s="4">
        <f>IFERROR(RTD("cqg.rtd",,"StudyData",A100, "PCB","BaseType=Index,Index=1", "Close", "A","0","all",,,,"T")/100,"")</f>
        <v>-8.7439278278972909E-2</v>
      </c>
      <c r="M100" s="6">
        <f>RTD("cqg.rtd", ,"ContractData",A100, "T_CVol",, "T")</f>
        <v>6329.0107580000004</v>
      </c>
      <c r="N100" s="8">
        <f xml:space="preserve"> IFERROR(M100/RTD("cqg.rtd",,"StudyData", $A100, "MA", "InputChoice=Vol,MAType=Sim,Period=21", "MA","D","-1","all",,,,"T"),"")</f>
        <v>2.7017539621413794E-4</v>
      </c>
      <c r="O100" s="9">
        <f>IFERROR(D100/RTD("cqg.rtd",,"StudyData","ATR("&amp;A100&amp;",MAType:=Sim,Period:=21)","Bar",, "Close", "D",,,,,,"T"),"")</f>
        <v>0</v>
      </c>
      <c r="P100" s="10">
        <f xml:space="preserve"> RTD("cqg.rtd",,"StudyData", $A100, "MA", "InputChoice=Close,MAType=Sim,Period=21", "MA","D",,"all",,,,"T")</f>
        <v>26.2604761905</v>
      </c>
      <c r="Q100" s="2">
        <f xml:space="preserve"> RTD("cqg.rtd",,"StudyData",$A100, "StdDev", "InputChoice=Close,Period1=21", "STDDEV","D",,"all",,,,"T")</f>
        <v>0.62378625909999996</v>
      </c>
      <c r="R100" s="2">
        <f t="shared" si="1"/>
        <v>6.3361141614477645E-2</v>
      </c>
    </row>
    <row r="101" spans="1:18" ht="17.25" thickBot="1" x14ac:dyDescent="0.35">
      <c r="A101" s="25" t="s">
        <v>88</v>
      </c>
      <c r="B101" t="str">
        <f>PROPER(RTD("cqg.rtd", ,"ContractData",A101, "LongDescription",, "T"))</f>
        <v>Workday Inc Cl A</v>
      </c>
      <c r="C101" s="2">
        <f>RTD("cqg.rtd", ,"ContractData",A101, "LastTrade",, "T")</f>
        <v>160.34</v>
      </c>
      <c r="D101" s="2">
        <f>RTD("cqg.rtd", ,"ContractData",A101, "NetLastTrade",, "T")</f>
        <v>0</v>
      </c>
      <c r="E101" s="4" t="str">
        <f>IFERROR(RTD("cqg.rtd", ,"ContractData",A101, "PerCentNetLastTrade",, "T")/100,"")</f>
        <v/>
      </c>
      <c r="F101" s="2" t="str">
        <f>RTD("cqg.rtd", ,"ContractData",A101, "Open",, "T")</f>
        <v/>
      </c>
      <c r="G101" s="2" t="str">
        <f>RTD("cqg.rtd", ,"ContractData",A101, "High",, "T")</f>
        <v/>
      </c>
      <c r="H101" s="2" t="str">
        <f>RTD("cqg.rtd", ,"ContractData",A101, "Low",, "T")</f>
        <v/>
      </c>
      <c r="I101" s="4" t="str">
        <f>IFERROR(RTD("cqg.rtd",,"StudyData",A101, "PCB","BaseType=Index,Index=1", "Close", "W","0","all",,,,"T")/100,"")</f>
        <v/>
      </c>
      <c r="J101" s="4" t="str">
        <f>IFERROR(RTD("cqg.rtd",,"StudyData",A101, "PCB","BaseType=Index,Index=1", "Close", "M","0","all",,,,"T")/100,"")</f>
        <v/>
      </c>
      <c r="K101" s="4">
        <f>IFERROR(RTD("cqg.rtd",,"StudyData",A101, "PCB","BaseType=Index,Index=1", "Close", "Q","0","all",,,,"T")/100,"")</f>
        <v>0.30975330828296033</v>
      </c>
      <c r="L101" s="4">
        <f>IFERROR(RTD("cqg.rtd",,"StudyData",A101, "PCB","BaseType=Index,Index=1", "Close", "A","0","all",,,,"T")/100,"")</f>
        <v>-0.2534686656113232</v>
      </c>
      <c r="M101" s="6">
        <f>RTD("cqg.rtd", ,"ContractData",A101, "T_CVol",, "T")</f>
        <v>16037.801117000001</v>
      </c>
      <c r="N101" s="8">
        <f xml:space="preserve"> IFERROR(M101/RTD("cqg.rtd",,"StudyData", $A101, "MA", "InputChoice=Vol,MAType=Sim,Period=21", "MA","D","-1","all",,,,"T"),"")</f>
        <v>3.407431336060291E-3</v>
      </c>
      <c r="O101" s="9">
        <f>IFERROR(D101/RTD("cqg.rtd",,"StudyData","ATR("&amp;A101&amp;",MAType:=Sim,Period:=21)","Bar",, "Close", "D",,,,,,"T"),"")</f>
        <v>0</v>
      </c>
      <c r="P101" s="10">
        <f xml:space="preserve"> RTD("cqg.rtd",,"StudyData", $A101, "MA", "InputChoice=Close,MAType=Sim,Period=21", "MA","D",,"all",,,,"T")</f>
        <v>145.31285714289999</v>
      </c>
      <c r="Q101" s="2">
        <f xml:space="preserve"> RTD("cqg.rtd",,"StudyData",$A101, "StdDev", "InputChoice=Close,Period1=21", "STDDEV","D",,"all",,,,"T")</f>
        <v>10.180924339600001</v>
      </c>
      <c r="R101" s="2">
        <f t="shared" si="1"/>
        <v>1.4760096780849292</v>
      </c>
    </row>
    <row r="102" spans="1:18" ht="17.25" thickBot="1" x14ac:dyDescent="0.35">
      <c r="A102" s="25" t="s">
        <v>89</v>
      </c>
      <c r="B102" t="str">
        <f>PROPER(RTD("cqg.rtd", ,"ContractData",A102, "LongDescription",, "T"))</f>
        <v>Western Digital Cp</v>
      </c>
      <c r="C102" s="2">
        <f>RTD("cqg.rtd", ,"ContractData",A102, "LastTrade",, "T")</f>
        <v>544.84</v>
      </c>
      <c r="D102" s="2">
        <f>RTD("cqg.rtd", ,"ContractData",A102, "NetLastTrade",, "T")</f>
        <v>0</v>
      </c>
      <c r="E102" s="4" t="str">
        <f>IFERROR(RTD("cqg.rtd", ,"ContractData",A102, "PerCentNetLastTrade",, "T")/100,"")</f>
        <v/>
      </c>
      <c r="F102" s="2" t="str">
        <f>RTD("cqg.rtd", ,"ContractData",A102, "Open",, "T")</f>
        <v/>
      </c>
      <c r="G102" s="2" t="str">
        <f>RTD("cqg.rtd", ,"ContractData",A102, "High",, "T")</f>
        <v/>
      </c>
      <c r="H102" s="2" t="str">
        <f>RTD("cqg.rtd", ,"ContractData",A102, "Low",, "T")</f>
        <v/>
      </c>
      <c r="I102" s="4" t="str">
        <f>IFERROR(RTD("cqg.rtd",,"StudyData",A102, "PCB","BaseType=Index,Index=1", "Close", "W","0","all",,,,"T")/100,"")</f>
        <v/>
      </c>
      <c r="J102" s="4" t="str">
        <f>IFERROR(RTD("cqg.rtd",,"StudyData",A102, "PCB","BaseType=Index,Index=1", "Close", "M","0","all",,,,"T")/100,"")</f>
        <v/>
      </c>
      <c r="K102" s="4">
        <f>IFERROR(RTD("cqg.rtd",,"StudyData",A102, "PCB","BaseType=Index,Index=1", "Close", "Q","0","all",,,,"T")/100,"")</f>
        <v>-0.14698146292585171</v>
      </c>
      <c r="L102" s="4">
        <f>IFERROR(RTD("cqg.rtd",,"StudyData",A102, "PCB","BaseType=Index,Index=1", "Close", "A","0","all",,,,"T")/100,"")</f>
        <v>2.162709699889708</v>
      </c>
      <c r="M102" s="6">
        <f>RTD("cqg.rtd", ,"ContractData",A102, "T_CVol",, "T")</f>
        <v>91408.192058000001</v>
      </c>
      <c r="N102" s="8">
        <f xml:space="preserve"> IFERROR(M102/RTD("cqg.rtd",,"StudyData", $A102, "MA", "InputChoice=Vol,MAType=Sim,Period=21", "MA","D","-1","all",,,,"T"),"")</f>
        <v>1.2302417678615604E-2</v>
      </c>
      <c r="O102" s="9">
        <f>IFERROR(D102/RTD("cqg.rtd",,"StudyData","ATR("&amp;A102&amp;",MAType:=Sim,Period:=21)","Bar",, "Close", "D",,,,,,"T"),"")</f>
        <v>0</v>
      </c>
      <c r="P102" s="10">
        <f xml:space="preserve"> RTD("cqg.rtd",,"StudyData", $A102, "MA", "InputChoice=Close,MAType=Sim,Period=21", "MA","D",,"all",,,,"T")</f>
        <v>529.23809523809996</v>
      </c>
      <c r="Q102" s="2">
        <f xml:space="preserve"> RTD("cqg.rtd",,"StudyData",$A102, "StdDev", "InputChoice=Close,Period1=21", "STDDEV","D",,"all",,,,"T")</f>
        <v>38.308809955199997</v>
      </c>
      <c r="R102" s="2">
        <f t="shared" si="1"/>
        <v>0.40726675613639851</v>
      </c>
    </row>
    <row r="103" spans="1:18" ht="17.25" thickBot="1" x14ac:dyDescent="0.35">
      <c r="A103" s="25" t="s">
        <v>90</v>
      </c>
      <c r="B103" t="str">
        <f>PROPER(RTD("cqg.rtd", ,"ContractData",A103, "LongDescription",, "T"))</f>
        <v>Walmart Inc Cmn</v>
      </c>
      <c r="C103" s="2">
        <f>RTD("cqg.rtd", ,"ContractData",A103, "LastTrade",, "T")</f>
        <v>111.2</v>
      </c>
      <c r="D103" s="2">
        <f>RTD("cqg.rtd", ,"ContractData",A103, "NetLastTrade",, "T")</f>
        <v>0</v>
      </c>
      <c r="E103" s="4" t="str">
        <f>IFERROR(RTD("cqg.rtd", ,"ContractData",A103, "PerCentNetLastTrade",, "T")/100,"")</f>
        <v/>
      </c>
      <c r="F103" s="2" t="str">
        <f>RTD("cqg.rtd", ,"ContractData",A103, "Open",, "T")</f>
        <v/>
      </c>
      <c r="G103" s="2" t="str">
        <f>RTD("cqg.rtd", ,"ContractData",A103, "High",, "T")</f>
        <v/>
      </c>
      <c r="H103" s="2" t="str">
        <f>RTD("cqg.rtd", ,"ContractData",A103, "Low",, "T")</f>
        <v/>
      </c>
      <c r="I103" s="4" t="str">
        <f>IFERROR(RTD("cqg.rtd",,"StudyData",A103, "PCB","BaseType=Index,Index=1", "Close", "W","0","all",,,,"T")/100,"")</f>
        <v/>
      </c>
      <c r="J103" s="4" t="str">
        <f>IFERROR(RTD("cqg.rtd",,"StudyData",A103, "PCB","BaseType=Index,Index=1", "Close", "M","0","all",,,,"T")/100,"")</f>
        <v/>
      </c>
      <c r="K103" s="4">
        <f>IFERROR(RTD("cqg.rtd",,"StudyData",A103, "PCB","BaseType=Index,Index=1", "Close", "Q","0","all",,,,"T")/100,"")</f>
        <v>-1.8188239449055291E-2</v>
      </c>
      <c r="L103" s="4">
        <f>IFERROR(RTD("cqg.rtd",,"StudyData",A103, "PCB","BaseType=Index,Index=1", "Close", "A","0","all",,,,"T")/100,"")</f>
        <v>-1.8849295395385851E-3</v>
      </c>
      <c r="M103" s="6">
        <f>RTD("cqg.rtd", ,"ContractData",A103, "T_CVol",, "T")</f>
        <v>54894.834156999998</v>
      </c>
      <c r="N103" s="8">
        <f xml:space="preserve"> IFERROR(M103/RTD("cqg.rtd",,"StudyData", $A103, "MA", "InputChoice=Vol,MAType=Sim,Period=21", "MA","D","-1","all",,,,"T"),"")</f>
        <v>2.5512921790501681E-3</v>
      </c>
      <c r="O103" s="9">
        <f>IFERROR(D103/RTD("cqg.rtd",,"StudyData","ATR("&amp;A103&amp;",MAType:=Sim,Period:=21)","Bar",, "Close", "D",,,,,,"T"),"")</f>
        <v>0</v>
      </c>
      <c r="P103" s="10">
        <f xml:space="preserve"> RTD("cqg.rtd",,"StudyData", $A103, "MA", "InputChoice=Close,MAType=Sim,Period=21", "MA","D",,"all",,,,"T")</f>
        <v>112.0928571429</v>
      </c>
      <c r="Q103" s="2">
        <f xml:space="preserve"> RTD("cqg.rtd",,"StudyData",$A103, "StdDev", "InputChoice=Close,Period1=21", "STDDEV","D",,"all",,,,"T")</f>
        <v>1.8094254358999999</v>
      </c>
      <c r="R103" s="2">
        <f t="shared" si="1"/>
        <v>-0.49344787863883194</v>
      </c>
    </row>
    <row r="104" spans="1:18" ht="17.25" thickBot="1" x14ac:dyDescent="0.35">
      <c r="A104" s="25" t="s">
        <v>91</v>
      </c>
      <c r="B104" t="str">
        <f>PROPER(RTD("cqg.rtd", ,"ContractData",A104, "LongDescription",, "T"))</f>
        <v>Xcel Energy Inc</v>
      </c>
      <c r="C104" s="2">
        <f>RTD("cqg.rtd", ,"ContractData",A104, "LastTrade",, "T")</f>
        <v>78.2</v>
      </c>
      <c r="D104" s="2">
        <f>RTD("cqg.rtd", ,"ContractData",A104, "NetLastTrade",, "T")</f>
        <v>0</v>
      </c>
      <c r="E104" s="4" t="str">
        <f>IFERROR(RTD("cqg.rtd", ,"ContractData",A104, "PerCentNetLastTrade",, "T")/100,"")</f>
        <v/>
      </c>
      <c r="F104" s="2" t="str">
        <f>RTD("cqg.rtd", ,"ContractData",A104, "Open",, "T")</f>
        <v/>
      </c>
      <c r="G104" s="2" t="str">
        <f>RTD("cqg.rtd", ,"ContractData",A104, "High",, "T")</f>
        <v/>
      </c>
      <c r="H104" s="2" t="str">
        <f>RTD("cqg.rtd", ,"ContractData",A104, "Low",, "T")</f>
        <v/>
      </c>
      <c r="I104" s="4" t="str">
        <f>IFERROR(RTD("cqg.rtd",,"StudyData",A104, "PCB","BaseType=Index,Index=1", "Close", "W","0","all",,,,"T")/100,"")</f>
        <v/>
      </c>
      <c r="J104" s="4" t="str">
        <f>IFERROR(RTD("cqg.rtd",,"StudyData",A104, "PCB","BaseType=Index,Index=1", "Close", "M","0","all",,,,"T")/100,"")</f>
        <v/>
      </c>
      <c r="K104" s="4">
        <f>IFERROR(RTD("cqg.rtd",,"StudyData",A104, "PCB","BaseType=Index,Index=1", "Close", "Q","0","all",,,,"T")/100,"")</f>
        <v>-2.6151930261519234E-2</v>
      </c>
      <c r="L104" s="4">
        <f>IFERROR(RTD("cqg.rtd",,"StudyData",A104, "PCB","BaseType=Index,Index=1", "Close", "A","0","all",,,,"T")/100,"")</f>
        <v>5.875981586785816E-2</v>
      </c>
      <c r="M104" s="6">
        <f>RTD("cqg.rtd", ,"ContractData",A104, "T_CVol",, "T")</f>
        <v>218.68</v>
      </c>
      <c r="N104" s="8">
        <f xml:space="preserve"> IFERROR(M104/RTD("cqg.rtd",,"StudyData", $A104, "MA", "InputChoice=Vol,MAType=Sim,Period=21", "MA","D","-1","all",,,,"T"),"")</f>
        <v>4.4157491972762927E-5</v>
      </c>
      <c r="O104" s="9">
        <f>IFERROR(D104/RTD("cqg.rtd",,"StudyData","ATR("&amp;A104&amp;",MAType:=Sim,Period:=21)","Bar",, "Close", "D",,,,,,"T"),"")</f>
        <v>0</v>
      </c>
      <c r="P104" s="10">
        <f xml:space="preserve"> RTD("cqg.rtd",,"StudyData", $A104, "MA", "InputChoice=Close,MAType=Sim,Period=21", "MA","D",,"all",,,,"T")</f>
        <v>79.658571428599998</v>
      </c>
      <c r="Q104" s="2">
        <f xml:space="preserve"> RTD("cqg.rtd",,"StudyData",$A104, "StdDev", "InputChoice=Close,Period1=21", "STDDEV","D",,"all",,,,"T")</f>
        <v>0.98064257710000002</v>
      </c>
      <c r="R104" s="2">
        <f t="shared" si="1"/>
        <v>-1.4873629420755399</v>
      </c>
    </row>
    <row r="105" spans="1:18" x14ac:dyDescent="0.3">
      <c r="E105" s="4"/>
      <c r="M105" s="6"/>
      <c r="N105" s="8"/>
      <c r="O105" s="9"/>
      <c r="P105" s="10"/>
      <c r="Q105" s="2"/>
      <c r="R105" s="2"/>
    </row>
    <row r="106" spans="1:18" x14ac:dyDescent="0.3">
      <c r="E106" s="4"/>
      <c r="M106" s="6"/>
      <c r="N106" s="8"/>
      <c r="O106" s="9"/>
      <c r="P106" s="10"/>
      <c r="Q106" s="2"/>
      <c r="R106" s="2"/>
    </row>
    <row r="107" spans="1:18" x14ac:dyDescent="0.3">
      <c r="E107" s="4"/>
      <c r="M107" s="6"/>
      <c r="N107" s="8"/>
      <c r="O107" s="9"/>
      <c r="P107" s="10"/>
      <c r="Q107" s="2"/>
      <c r="R107" s="2"/>
    </row>
    <row r="108" spans="1:18" x14ac:dyDescent="0.3">
      <c r="E108" s="4"/>
      <c r="M108" s="6"/>
      <c r="N108" s="8"/>
      <c r="O108" s="9"/>
      <c r="P108" s="10"/>
      <c r="Q108" s="2"/>
      <c r="R108" s="2"/>
    </row>
    <row r="109" spans="1:18" x14ac:dyDescent="0.3">
      <c r="E109" s="4"/>
      <c r="M109" s="6"/>
      <c r="N109" s="8"/>
      <c r="O109" s="9"/>
      <c r="P109" s="10"/>
      <c r="Q109" s="2"/>
      <c r="R109" s="2"/>
    </row>
    <row r="110" spans="1:18" x14ac:dyDescent="0.3">
      <c r="E110" s="4"/>
      <c r="M110" s="6"/>
      <c r="N110" s="8"/>
      <c r="O110" s="9"/>
      <c r="P110" s="10"/>
      <c r="Q110" s="2"/>
      <c r="R110" s="2"/>
    </row>
    <row r="111" spans="1:18" x14ac:dyDescent="0.3">
      <c r="E111" s="4"/>
      <c r="M111" s="6"/>
      <c r="N111" s="8"/>
      <c r="O111" s="9"/>
      <c r="P111" s="10"/>
      <c r="Q111" s="2"/>
      <c r="R111" s="2"/>
    </row>
    <row r="112" spans="1:18" x14ac:dyDescent="0.3">
      <c r="E112" s="4"/>
      <c r="M112" s="6"/>
      <c r="N112" s="8"/>
      <c r="O112" s="9"/>
      <c r="P112" s="10"/>
      <c r="Q112" s="2"/>
      <c r="R112" s="2"/>
    </row>
    <row r="113" spans="5:18" x14ac:dyDescent="0.3">
      <c r="E113" s="4"/>
      <c r="M113" s="6"/>
      <c r="N113" s="8"/>
      <c r="O113" s="9"/>
      <c r="P113" s="10"/>
      <c r="Q113" s="2"/>
      <c r="R113" s="2"/>
    </row>
    <row r="114" spans="5:18" x14ac:dyDescent="0.3">
      <c r="E114" s="4"/>
      <c r="M114" s="6"/>
      <c r="N114" s="8"/>
      <c r="O114" s="9"/>
      <c r="P114" s="10"/>
      <c r="Q114" s="2"/>
      <c r="R114" s="2"/>
    </row>
    <row r="115" spans="5:18" x14ac:dyDescent="0.3">
      <c r="E115" s="4"/>
      <c r="M115" s="6"/>
      <c r="N115" s="8"/>
      <c r="O115" s="9"/>
      <c r="P115" s="10"/>
      <c r="Q115" s="2"/>
      <c r="R115" s="2"/>
    </row>
    <row r="116" spans="5:18" x14ac:dyDescent="0.3">
      <c r="E116" s="4"/>
      <c r="M116" s="6"/>
      <c r="N116" s="8"/>
      <c r="O116" s="9"/>
      <c r="P116" s="10"/>
      <c r="Q116" s="2"/>
      <c r="R116" s="2"/>
    </row>
    <row r="117" spans="5:18" x14ac:dyDescent="0.3">
      <c r="E117" s="4"/>
      <c r="M117" s="6"/>
      <c r="N117" s="8"/>
      <c r="O117" s="9"/>
      <c r="P117" s="10"/>
      <c r="Q117" s="2"/>
      <c r="R117" s="2"/>
    </row>
    <row r="118" spans="5:18" x14ac:dyDescent="0.3">
      <c r="E118" s="4"/>
      <c r="M118" s="6"/>
      <c r="N118" s="8"/>
      <c r="O118" s="9"/>
      <c r="P118" s="10"/>
      <c r="Q118" s="2"/>
      <c r="R118" s="2"/>
    </row>
    <row r="119" spans="5:18" x14ac:dyDescent="0.3">
      <c r="E119" s="4"/>
      <c r="M119" s="6"/>
      <c r="N119" s="8"/>
      <c r="O119" s="9"/>
      <c r="P119" s="10"/>
      <c r="Q119" s="2"/>
      <c r="R119" s="2"/>
    </row>
    <row r="120" spans="5:18" x14ac:dyDescent="0.3">
      <c r="E120" s="4"/>
      <c r="M120" s="6"/>
      <c r="N120" s="8"/>
      <c r="O120" s="9"/>
      <c r="P120" s="10"/>
      <c r="Q120" s="2"/>
      <c r="R120" s="2"/>
    </row>
    <row r="121" spans="5:18" x14ac:dyDescent="0.3">
      <c r="E121" s="4"/>
      <c r="M121" s="6"/>
      <c r="N121" s="8"/>
      <c r="O121" s="9"/>
      <c r="P121" s="10"/>
      <c r="Q121" s="2"/>
      <c r="R121" s="2"/>
    </row>
    <row r="122" spans="5:18" x14ac:dyDescent="0.3">
      <c r="E122" s="4"/>
      <c r="M122" s="6"/>
      <c r="N122" s="8"/>
      <c r="O122" s="9"/>
      <c r="P122" s="10"/>
      <c r="Q122" s="2"/>
      <c r="R122" s="2"/>
    </row>
    <row r="123" spans="5:18" x14ac:dyDescent="0.3">
      <c r="E123" s="4"/>
      <c r="M123" s="6"/>
      <c r="N123" s="8"/>
      <c r="O123" s="9"/>
      <c r="P123" s="10"/>
      <c r="Q123" s="2"/>
      <c r="R123" s="2"/>
    </row>
    <row r="124" spans="5:18" x14ac:dyDescent="0.3">
      <c r="E124" s="4"/>
      <c r="M124" s="6"/>
      <c r="N124" s="8"/>
      <c r="O124" s="9"/>
      <c r="P124" s="10"/>
      <c r="Q124" s="2"/>
      <c r="R124" s="2"/>
    </row>
    <row r="125" spans="5:18" x14ac:dyDescent="0.3">
      <c r="E125" s="4"/>
      <c r="M125" s="6"/>
      <c r="N125" s="8"/>
      <c r="O125" s="9"/>
      <c r="P125" s="10"/>
      <c r="Q125" s="2"/>
      <c r="R125" s="2"/>
    </row>
    <row r="126" spans="5:18" x14ac:dyDescent="0.3">
      <c r="E126" s="4"/>
      <c r="M126" s="6"/>
      <c r="N126" s="8"/>
      <c r="O126" s="9"/>
      <c r="P126" s="10"/>
      <c r="Q126" s="2"/>
      <c r="R126" s="2"/>
    </row>
    <row r="127" spans="5:18" x14ac:dyDescent="0.3">
      <c r="E127" s="4"/>
      <c r="M127" s="6"/>
      <c r="N127" s="8"/>
      <c r="O127" s="9"/>
      <c r="P127" s="10"/>
      <c r="Q127" s="2"/>
      <c r="R127" s="2"/>
    </row>
    <row r="128" spans="5:18" x14ac:dyDescent="0.3">
      <c r="E128" s="4"/>
      <c r="M128" s="6"/>
      <c r="N128" s="8"/>
      <c r="O128" s="9"/>
      <c r="P128" s="10"/>
      <c r="Q128" s="2"/>
      <c r="R128" s="2"/>
    </row>
    <row r="129" spans="5:18" x14ac:dyDescent="0.3">
      <c r="E129" s="4"/>
      <c r="M129" s="6"/>
      <c r="N129" s="8"/>
      <c r="O129" s="9"/>
      <c r="P129" s="10"/>
      <c r="Q129" s="2"/>
      <c r="R129" s="2"/>
    </row>
    <row r="130" spans="5:18" x14ac:dyDescent="0.3">
      <c r="E130" s="4"/>
      <c r="M130" s="6"/>
      <c r="N130" s="8"/>
      <c r="O130" s="9"/>
      <c r="P130" s="10"/>
      <c r="Q130" s="2"/>
      <c r="R130" s="2"/>
    </row>
    <row r="131" spans="5:18" x14ac:dyDescent="0.3">
      <c r="E131" s="4"/>
      <c r="M131" s="6"/>
      <c r="N131" s="8"/>
      <c r="O131" s="9"/>
      <c r="P131" s="10"/>
      <c r="Q131" s="2"/>
      <c r="R131" s="2"/>
    </row>
    <row r="132" spans="5:18" x14ac:dyDescent="0.3">
      <c r="E132" s="4"/>
      <c r="M132" s="6"/>
      <c r="N132" s="8"/>
      <c r="O132" s="9"/>
      <c r="P132" s="10"/>
      <c r="Q132" s="2"/>
      <c r="R132" s="2"/>
    </row>
    <row r="133" spans="5:18" x14ac:dyDescent="0.3">
      <c r="E133" s="4"/>
      <c r="M133" s="6"/>
      <c r="N133" s="8"/>
      <c r="O133" s="9"/>
      <c r="P133" s="10"/>
      <c r="Q133" s="2"/>
      <c r="R133" s="2"/>
    </row>
    <row r="134" spans="5:18" x14ac:dyDescent="0.3">
      <c r="E134" s="4"/>
      <c r="M134" s="6"/>
      <c r="N134" s="8"/>
      <c r="O134" s="9"/>
      <c r="P134" s="10"/>
      <c r="Q134" s="2"/>
      <c r="R134" s="2"/>
    </row>
    <row r="135" spans="5:18" x14ac:dyDescent="0.3">
      <c r="E135" s="4"/>
      <c r="M135" s="6"/>
      <c r="N135" s="8"/>
      <c r="O135" s="9"/>
      <c r="P135" s="10"/>
      <c r="Q135" s="2"/>
      <c r="R135" s="2"/>
    </row>
    <row r="136" spans="5:18" x14ac:dyDescent="0.3">
      <c r="E136" s="4"/>
      <c r="M136" s="6"/>
      <c r="N136" s="8"/>
      <c r="O136" s="9"/>
      <c r="P136" s="10"/>
      <c r="Q136" s="2"/>
      <c r="R136" s="2"/>
    </row>
    <row r="137" spans="5:18" x14ac:dyDescent="0.3">
      <c r="E137" s="4"/>
      <c r="M137" s="6"/>
      <c r="N137" s="8"/>
      <c r="O137" s="9"/>
      <c r="P137" s="10"/>
      <c r="Q137" s="2"/>
      <c r="R137" s="2"/>
    </row>
    <row r="138" spans="5:18" x14ac:dyDescent="0.3">
      <c r="E138" s="4"/>
      <c r="M138" s="6"/>
      <c r="N138" s="8"/>
      <c r="O138" s="9"/>
      <c r="P138" s="10"/>
      <c r="Q138" s="2"/>
      <c r="R138" s="2"/>
    </row>
    <row r="139" spans="5:18" x14ac:dyDescent="0.3">
      <c r="E139" s="4"/>
      <c r="M139" s="6"/>
      <c r="N139" s="8"/>
      <c r="O139" s="9"/>
      <c r="P139" s="10"/>
      <c r="Q139" s="2"/>
      <c r="R139" s="2"/>
    </row>
    <row r="140" spans="5:18" x14ac:dyDescent="0.3">
      <c r="E140" s="4"/>
      <c r="M140" s="6"/>
      <c r="N140" s="8"/>
      <c r="O140" s="9"/>
      <c r="P140" s="10"/>
      <c r="Q140" s="2"/>
      <c r="R140" s="2"/>
    </row>
    <row r="141" spans="5:18" x14ac:dyDescent="0.3">
      <c r="E141" s="4"/>
      <c r="M141" s="6"/>
      <c r="N141" s="8"/>
      <c r="O141" s="9"/>
      <c r="P141" s="10"/>
      <c r="Q141" s="2"/>
      <c r="R141" s="2"/>
    </row>
    <row r="142" spans="5:18" x14ac:dyDescent="0.3">
      <c r="E142" s="4"/>
      <c r="M142" s="6"/>
      <c r="N142" s="8"/>
      <c r="O142" s="9"/>
      <c r="P142" s="10"/>
      <c r="Q142" s="2"/>
      <c r="R142" s="2"/>
    </row>
    <row r="143" spans="5:18" x14ac:dyDescent="0.3">
      <c r="E143" s="4"/>
      <c r="M143" s="6"/>
      <c r="N143" s="8"/>
      <c r="O143" s="9"/>
      <c r="P143" s="10"/>
      <c r="Q143" s="2"/>
      <c r="R143" s="2"/>
    </row>
    <row r="144" spans="5:18" x14ac:dyDescent="0.3">
      <c r="E144" s="4"/>
      <c r="M144" s="6"/>
      <c r="N144" s="8"/>
      <c r="O144" s="9"/>
      <c r="P144" s="10"/>
      <c r="Q144" s="2"/>
      <c r="R144" s="2"/>
    </row>
    <row r="145" spans="5:18" x14ac:dyDescent="0.3">
      <c r="E145" s="4"/>
      <c r="M145" s="6"/>
      <c r="N145" s="8"/>
      <c r="O145" s="9"/>
      <c r="P145" s="10"/>
      <c r="Q145" s="2"/>
      <c r="R145" s="2"/>
    </row>
    <row r="146" spans="5:18" x14ac:dyDescent="0.3">
      <c r="E146" s="4"/>
      <c r="M146" s="6"/>
      <c r="N146" s="8"/>
      <c r="O146" s="9"/>
      <c r="P146" s="10"/>
      <c r="Q146" s="2"/>
      <c r="R146" s="2"/>
    </row>
    <row r="147" spans="5:18" x14ac:dyDescent="0.3">
      <c r="E147" s="4"/>
      <c r="M147" s="6"/>
      <c r="N147" s="8"/>
      <c r="O147" s="9"/>
      <c r="P147" s="10"/>
      <c r="Q147" s="2"/>
      <c r="R147" s="2"/>
    </row>
    <row r="148" spans="5:18" x14ac:dyDescent="0.3">
      <c r="E148" s="4"/>
      <c r="M148" s="6"/>
      <c r="N148" s="8"/>
      <c r="O148" s="9"/>
      <c r="P148" s="10"/>
      <c r="Q148" s="2"/>
      <c r="R148" s="2"/>
    </row>
    <row r="149" spans="5:18" x14ac:dyDescent="0.3">
      <c r="E149" s="4"/>
      <c r="M149" s="6"/>
      <c r="N149" s="8"/>
      <c r="O149" s="9"/>
      <c r="P149" s="10"/>
      <c r="Q149" s="2"/>
      <c r="R149" s="2"/>
    </row>
    <row r="150" spans="5:18" x14ac:dyDescent="0.3">
      <c r="E150" s="4"/>
      <c r="M150" s="6"/>
      <c r="N150" s="8"/>
      <c r="O150" s="9"/>
      <c r="P150" s="10"/>
      <c r="Q150" s="2"/>
      <c r="R150" s="2"/>
    </row>
    <row r="151" spans="5:18" x14ac:dyDescent="0.3">
      <c r="E151" s="4"/>
      <c r="M151" s="6"/>
      <c r="N151" s="8"/>
      <c r="O151" s="9"/>
      <c r="P151" s="10"/>
      <c r="Q151" s="2"/>
      <c r="R151" s="2"/>
    </row>
    <row r="152" spans="5:18" x14ac:dyDescent="0.3">
      <c r="E152" s="4"/>
      <c r="M152" s="6"/>
      <c r="N152" s="8"/>
      <c r="O152" s="9"/>
      <c r="P152" s="10"/>
      <c r="Q152" s="2"/>
      <c r="R152" s="2"/>
    </row>
    <row r="153" spans="5:18" x14ac:dyDescent="0.3">
      <c r="E153" s="4"/>
      <c r="M153" s="6"/>
      <c r="N153" s="8"/>
      <c r="O153" s="9"/>
      <c r="P153" s="10"/>
      <c r="Q153" s="2"/>
      <c r="R153" s="2"/>
    </row>
    <row r="154" spans="5:18" x14ac:dyDescent="0.3">
      <c r="E154" s="4"/>
      <c r="M154" s="6"/>
      <c r="N154" s="8"/>
      <c r="O154" s="9"/>
      <c r="P154" s="10"/>
      <c r="Q154" s="2"/>
      <c r="R154" s="2"/>
    </row>
    <row r="155" spans="5:18" x14ac:dyDescent="0.3">
      <c r="E155" s="4"/>
      <c r="M155" s="6"/>
      <c r="N155" s="8"/>
      <c r="O155" s="9"/>
      <c r="P155" s="10"/>
      <c r="Q155" s="2"/>
      <c r="R155" s="2"/>
    </row>
    <row r="156" spans="5:18" x14ac:dyDescent="0.3">
      <c r="E156" s="4"/>
      <c r="M156" s="6"/>
      <c r="N156" s="8"/>
      <c r="O156" s="9"/>
      <c r="P156" s="10"/>
      <c r="Q156" s="2"/>
      <c r="R156" s="2"/>
    </row>
    <row r="157" spans="5:18" x14ac:dyDescent="0.3">
      <c r="E157" s="4"/>
      <c r="M157" s="6"/>
      <c r="N157" s="8"/>
      <c r="O157" s="9"/>
      <c r="P157" s="10"/>
      <c r="Q157" s="2"/>
      <c r="R157" s="2"/>
    </row>
    <row r="158" spans="5:18" x14ac:dyDescent="0.3">
      <c r="E158" s="4"/>
      <c r="M158" s="6"/>
      <c r="N158" s="8"/>
      <c r="O158" s="9"/>
      <c r="P158" s="10"/>
      <c r="Q158" s="2"/>
      <c r="R158" s="2"/>
    </row>
    <row r="159" spans="5:18" x14ac:dyDescent="0.3">
      <c r="E159" s="4"/>
      <c r="M159" s="6"/>
      <c r="N159" s="8"/>
      <c r="O159" s="9"/>
      <c r="P159" s="10"/>
      <c r="Q159" s="2"/>
      <c r="R159" s="2"/>
    </row>
    <row r="160" spans="5:18" x14ac:dyDescent="0.3">
      <c r="E160" s="4"/>
      <c r="M160" s="6"/>
      <c r="N160" s="8"/>
      <c r="O160" s="9"/>
      <c r="P160" s="10"/>
      <c r="Q160" s="2"/>
      <c r="R160" s="2"/>
    </row>
    <row r="161" spans="5:18" x14ac:dyDescent="0.3">
      <c r="E161" s="4"/>
      <c r="M161" s="6"/>
      <c r="N161" s="8"/>
      <c r="O161" s="9"/>
      <c r="P161" s="10"/>
      <c r="Q161" s="2"/>
      <c r="R161" s="2"/>
    </row>
    <row r="162" spans="5:18" x14ac:dyDescent="0.3">
      <c r="E162" s="4"/>
      <c r="M162" s="6"/>
      <c r="N162" s="8"/>
      <c r="O162" s="9"/>
      <c r="P162" s="10"/>
      <c r="Q162" s="2"/>
      <c r="R162" s="2"/>
    </row>
    <row r="163" spans="5:18" x14ac:dyDescent="0.3">
      <c r="E163" s="4"/>
      <c r="M163" s="6"/>
      <c r="N163" s="8"/>
      <c r="O163" s="9"/>
      <c r="P163" s="10"/>
      <c r="Q163" s="2"/>
      <c r="R163" s="2"/>
    </row>
    <row r="164" spans="5:18" x14ac:dyDescent="0.3">
      <c r="E164" s="4"/>
      <c r="M164" s="6"/>
      <c r="N164" s="8"/>
      <c r="O164" s="9"/>
      <c r="P164" s="10"/>
      <c r="Q164" s="2"/>
      <c r="R164" s="2"/>
    </row>
    <row r="165" spans="5:18" x14ac:dyDescent="0.3">
      <c r="E165" s="4"/>
      <c r="M165" s="6"/>
      <c r="N165" s="8"/>
      <c r="O165" s="9"/>
      <c r="P165" s="10"/>
      <c r="Q165" s="2"/>
      <c r="R165" s="2"/>
    </row>
    <row r="166" spans="5:18" x14ac:dyDescent="0.3">
      <c r="E166" s="4"/>
      <c r="M166" s="6"/>
      <c r="N166" s="8"/>
      <c r="O166" s="9"/>
      <c r="P166" s="10"/>
      <c r="Q166" s="2"/>
      <c r="R166" s="2"/>
    </row>
    <row r="167" spans="5:18" x14ac:dyDescent="0.3">
      <c r="E167" s="4"/>
      <c r="M167" s="6"/>
      <c r="N167" s="8"/>
      <c r="O167" s="9"/>
      <c r="P167" s="10"/>
      <c r="Q167" s="2"/>
      <c r="R167" s="2"/>
    </row>
    <row r="168" spans="5:18" x14ac:dyDescent="0.3">
      <c r="E168" s="4"/>
      <c r="M168" s="6"/>
      <c r="N168" s="8"/>
      <c r="O168" s="9"/>
      <c r="P168" s="10"/>
      <c r="Q168" s="2"/>
      <c r="R168" s="2"/>
    </row>
    <row r="169" spans="5:18" x14ac:dyDescent="0.3">
      <c r="E169" s="4"/>
      <c r="M169" s="6"/>
      <c r="N169" s="8"/>
      <c r="O169" s="9"/>
      <c r="P169" s="10"/>
      <c r="Q169" s="2"/>
      <c r="R169" s="2"/>
    </row>
    <row r="170" spans="5:18" x14ac:dyDescent="0.3">
      <c r="E170" s="4"/>
      <c r="M170" s="6"/>
      <c r="N170" s="8"/>
      <c r="O170" s="9"/>
      <c r="P170" s="10"/>
      <c r="Q170" s="2"/>
      <c r="R170" s="2"/>
    </row>
    <row r="171" spans="5:18" x14ac:dyDescent="0.3">
      <c r="E171" s="4"/>
      <c r="M171" s="6"/>
      <c r="N171" s="8"/>
      <c r="O171" s="9"/>
      <c r="P171" s="10"/>
      <c r="Q171" s="2"/>
      <c r="R171" s="2"/>
    </row>
    <row r="172" spans="5:18" x14ac:dyDescent="0.3">
      <c r="E172" s="4"/>
      <c r="M172" s="6"/>
      <c r="N172" s="8"/>
      <c r="O172" s="9"/>
      <c r="P172" s="10"/>
      <c r="Q172" s="2"/>
      <c r="R172" s="2"/>
    </row>
    <row r="173" spans="5:18" x14ac:dyDescent="0.3">
      <c r="E173" s="4"/>
      <c r="M173" s="6"/>
      <c r="N173" s="8"/>
      <c r="O173" s="9"/>
      <c r="P173" s="10"/>
      <c r="Q173" s="2"/>
      <c r="R173" s="2"/>
    </row>
    <row r="174" spans="5:18" x14ac:dyDescent="0.3">
      <c r="E174" s="4"/>
      <c r="M174" s="6"/>
      <c r="N174" s="8"/>
      <c r="O174" s="9"/>
      <c r="P174" s="10"/>
      <c r="Q174" s="2"/>
      <c r="R174" s="2"/>
    </row>
    <row r="175" spans="5:18" x14ac:dyDescent="0.3">
      <c r="E175" s="4"/>
      <c r="M175" s="6"/>
      <c r="N175" s="8"/>
      <c r="O175" s="9"/>
      <c r="P175" s="10"/>
      <c r="Q175" s="2"/>
      <c r="R175" s="2"/>
    </row>
    <row r="176" spans="5:18" x14ac:dyDescent="0.3">
      <c r="E176" s="4"/>
      <c r="M176" s="6"/>
      <c r="N176" s="8"/>
      <c r="O176" s="9"/>
      <c r="P176" s="10"/>
      <c r="Q176" s="2"/>
      <c r="R176" s="2"/>
    </row>
    <row r="177" spans="5:18" x14ac:dyDescent="0.3">
      <c r="E177" s="4"/>
      <c r="M177" s="6"/>
      <c r="N177" s="8"/>
      <c r="O177" s="9"/>
      <c r="P177" s="10"/>
      <c r="Q177" s="2"/>
      <c r="R177" s="2"/>
    </row>
    <row r="178" spans="5:18" x14ac:dyDescent="0.3">
      <c r="E178" s="4"/>
      <c r="M178" s="6"/>
      <c r="N178" s="8"/>
      <c r="O178" s="9"/>
      <c r="P178" s="10"/>
      <c r="Q178" s="2"/>
      <c r="R178" s="2"/>
    </row>
    <row r="179" spans="5:18" x14ac:dyDescent="0.3">
      <c r="E179" s="4"/>
      <c r="M179" s="6"/>
      <c r="N179" s="8"/>
      <c r="O179" s="9"/>
      <c r="P179" s="10"/>
      <c r="Q179" s="2"/>
      <c r="R179" s="2"/>
    </row>
    <row r="180" spans="5:18" x14ac:dyDescent="0.3">
      <c r="E180" s="4"/>
      <c r="M180" s="6"/>
      <c r="N180" s="8"/>
      <c r="O180" s="9"/>
      <c r="P180" s="10"/>
      <c r="Q180" s="2"/>
      <c r="R180" s="2"/>
    </row>
    <row r="181" spans="5:18" x14ac:dyDescent="0.3">
      <c r="E181" s="4"/>
      <c r="M181" s="6"/>
      <c r="N181" s="8"/>
      <c r="O181" s="9"/>
      <c r="P181" s="10"/>
      <c r="Q181" s="2"/>
      <c r="R181" s="2"/>
    </row>
    <row r="182" spans="5:18" x14ac:dyDescent="0.3">
      <c r="E182" s="4"/>
      <c r="M182" s="6"/>
      <c r="N182" s="8"/>
      <c r="O182" s="9"/>
      <c r="P182" s="10"/>
      <c r="Q182" s="2"/>
      <c r="R182" s="2"/>
    </row>
    <row r="183" spans="5:18" x14ac:dyDescent="0.3">
      <c r="E183" s="4"/>
      <c r="M183" s="6"/>
      <c r="N183" s="8"/>
      <c r="O183" s="9"/>
      <c r="P183" s="10"/>
      <c r="Q183" s="2"/>
      <c r="R183" s="2"/>
    </row>
    <row r="184" spans="5:18" x14ac:dyDescent="0.3">
      <c r="E184" s="4"/>
      <c r="M184" s="6"/>
      <c r="N184" s="8"/>
      <c r="O184" s="9"/>
      <c r="P184" s="10"/>
      <c r="Q184" s="2"/>
      <c r="R184" s="2"/>
    </row>
    <row r="185" spans="5:18" x14ac:dyDescent="0.3">
      <c r="E185" s="4"/>
      <c r="M185" s="6"/>
      <c r="N185" s="8"/>
      <c r="O185" s="9"/>
      <c r="P185" s="10"/>
      <c r="Q185" s="2"/>
      <c r="R185" s="2"/>
    </row>
    <row r="186" spans="5:18" x14ac:dyDescent="0.3">
      <c r="E186" s="4"/>
      <c r="M186" s="6"/>
      <c r="N186" s="8"/>
      <c r="O186" s="9"/>
      <c r="P186" s="10"/>
      <c r="Q186" s="2"/>
      <c r="R186" s="2"/>
    </row>
    <row r="187" spans="5:18" x14ac:dyDescent="0.3">
      <c r="E187" s="4"/>
      <c r="M187" s="6"/>
      <c r="N187" s="8"/>
      <c r="O187" s="9"/>
      <c r="P187" s="10"/>
      <c r="Q187" s="2"/>
      <c r="R187" s="2"/>
    </row>
    <row r="188" spans="5:18" x14ac:dyDescent="0.3">
      <c r="E188" s="4"/>
      <c r="M188" s="6"/>
      <c r="N188" s="8"/>
      <c r="O188" s="9"/>
      <c r="P188" s="10"/>
      <c r="Q188" s="2"/>
      <c r="R188" s="2"/>
    </row>
    <row r="189" spans="5:18" x14ac:dyDescent="0.3">
      <c r="E189" s="4"/>
      <c r="M189" s="6"/>
      <c r="N189" s="8"/>
      <c r="O189" s="9"/>
      <c r="P189" s="10"/>
      <c r="Q189" s="2"/>
      <c r="R189" s="2"/>
    </row>
    <row r="190" spans="5:18" x14ac:dyDescent="0.3">
      <c r="E190" s="4"/>
      <c r="M190" s="6"/>
      <c r="N190" s="8"/>
      <c r="O190" s="9"/>
      <c r="P190" s="10"/>
      <c r="Q190" s="2"/>
      <c r="R190" s="2"/>
    </row>
    <row r="191" spans="5:18" x14ac:dyDescent="0.3">
      <c r="E191" s="4"/>
      <c r="M191" s="6"/>
      <c r="N191" s="8"/>
      <c r="O191" s="9"/>
      <c r="P191" s="10"/>
      <c r="Q191" s="2"/>
      <c r="R191" s="2"/>
    </row>
    <row r="192" spans="5:18" x14ac:dyDescent="0.3">
      <c r="E192" s="4"/>
      <c r="M192" s="6"/>
      <c r="N192" s="8"/>
      <c r="O192" s="9"/>
      <c r="P192" s="10"/>
      <c r="Q192" s="2"/>
      <c r="R192" s="2"/>
    </row>
    <row r="193" spans="5:18" x14ac:dyDescent="0.3">
      <c r="E193" s="4"/>
      <c r="M193" s="6"/>
      <c r="N193" s="8"/>
      <c r="O193" s="9"/>
      <c r="P193" s="10"/>
      <c r="Q193" s="2"/>
      <c r="R193" s="2"/>
    </row>
    <row r="194" spans="5:18" x14ac:dyDescent="0.3">
      <c r="E194" s="4"/>
      <c r="M194" s="6"/>
      <c r="N194" s="8"/>
      <c r="O194" s="9"/>
      <c r="P194" s="10"/>
      <c r="Q194" s="2"/>
      <c r="R194" s="2"/>
    </row>
    <row r="195" spans="5:18" x14ac:dyDescent="0.3">
      <c r="E195" s="4"/>
      <c r="M195" s="6"/>
      <c r="N195" s="8"/>
      <c r="O195" s="9"/>
      <c r="P195" s="10"/>
      <c r="Q195" s="2"/>
      <c r="R195" s="2"/>
    </row>
    <row r="196" spans="5:18" x14ac:dyDescent="0.3">
      <c r="E196" s="4"/>
      <c r="M196" s="6"/>
      <c r="N196" s="8"/>
      <c r="O196" s="9"/>
      <c r="P196" s="10"/>
      <c r="Q196" s="2"/>
      <c r="R196" s="2"/>
    </row>
    <row r="197" spans="5:18" x14ac:dyDescent="0.3">
      <c r="E197" s="4"/>
      <c r="M197" s="6"/>
      <c r="N197" s="8"/>
      <c r="O197" s="9"/>
      <c r="P197" s="10"/>
      <c r="Q197" s="2"/>
      <c r="R197" s="2"/>
    </row>
    <row r="198" spans="5:18" x14ac:dyDescent="0.3">
      <c r="E198" s="4"/>
      <c r="M198" s="6"/>
      <c r="N198" s="8"/>
      <c r="O198" s="9"/>
      <c r="P198" s="10"/>
      <c r="Q198" s="2"/>
      <c r="R198" s="2"/>
    </row>
    <row r="199" spans="5:18" x14ac:dyDescent="0.3">
      <c r="E199" s="4"/>
      <c r="M199" s="6"/>
      <c r="N199" s="8"/>
      <c r="O199" s="9"/>
      <c r="P199" s="10"/>
      <c r="Q199" s="2"/>
      <c r="R199" s="2"/>
    </row>
    <row r="200" spans="5:18" x14ac:dyDescent="0.3">
      <c r="E200" s="4"/>
      <c r="M200" s="6"/>
      <c r="N200" s="8"/>
      <c r="O200" s="9"/>
      <c r="P200" s="10"/>
      <c r="Q200" s="2"/>
      <c r="R200" s="2"/>
    </row>
    <row r="201" spans="5:18" x14ac:dyDescent="0.3">
      <c r="E201" s="4"/>
      <c r="M201" s="6"/>
      <c r="N201" s="8"/>
      <c r="O201" s="9"/>
      <c r="P201" s="10"/>
      <c r="Q201" s="2"/>
      <c r="R201" s="2"/>
    </row>
    <row r="202" spans="5:18" x14ac:dyDescent="0.3">
      <c r="E202" s="4"/>
      <c r="M202" s="6"/>
      <c r="N202" s="8"/>
      <c r="O202" s="9"/>
      <c r="P202" s="10"/>
      <c r="Q202" s="2"/>
      <c r="R202" s="2"/>
    </row>
    <row r="203" spans="5:18" x14ac:dyDescent="0.3">
      <c r="E203" s="4"/>
      <c r="M203" s="6"/>
      <c r="N203" s="8"/>
      <c r="O203" s="9"/>
      <c r="P203" s="10"/>
      <c r="Q203" s="2"/>
      <c r="R203" s="2"/>
    </row>
    <row r="204" spans="5:18" x14ac:dyDescent="0.3">
      <c r="E204" s="4"/>
      <c r="M204" s="6"/>
      <c r="N204" s="8"/>
      <c r="O204" s="9"/>
      <c r="P204" s="10"/>
      <c r="Q204" s="2"/>
      <c r="R204" s="2"/>
    </row>
    <row r="205" spans="5:18" x14ac:dyDescent="0.3">
      <c r="E205" s="4"/>
      <c r="M205" s="6"/>
      <c r="N205" s="8"/>
      <c r="O205" s="9"/>
      <c r="P205" s="10"/>
      <c r="Q205" s="2"/>
      <c r="R205" s="2"/>
    </row>
    <row r="206" spans="5:18" x14ac:dyDescent="0.3">
      <c r="E206" s="4"/>
      <c r="M206" s="6"/>
      <c r="N206" s="8"/>
      <c r="O206" s="9"/>
      <c r="P206" s="10"/>
      <c r="Q206" s="2"/>
      <c r="R206" s="2"/>
    </row>
    <row r="207" spans="5:18" x14ac:dyDescent="0.3">
      <c r="E207" s="4"/>
      <c r="M207" s="6"/>
      <c r="N207" s="8"/>
      <c r="O207" s="9"/>
      <c r="P207" s="10"/>
      <c r="Q207" s="2"/>
      <c r="R207" s="2"/>
    </row>
    <row r="208" spans="5:18" x14ac:dyDescent="0.3">
      <c r="E208" s="4"/>
      <c r="M208" s="6"/>
      <c r="N208" s="8"/>
      <c r="O208" s="9"/>
      <c r="P208" s="10"/>
      <c r="Q208" s="2"/>
      <c r="R208" s="2"/>
    </row>
    <row r="209" spans="5:18" x14ac:dyDescent="0.3">
      <c r="E209" s="4"/>
      <c r="M209" s="6"/>
      <c r="N209" s="8"/>
      <c r="O209" s="9"/>
      <c r="P209" s="10"/>
      <c r="Q209" s="2"/>
      <c r="R209" s="2"/>
    </row>
    <row r="210" spans="5:18" x14ac:dyDescent="0.3">
      <c r="E210" s="4"/>
      <c r="M210" s="6"/>
      <c r="N210" s="8"/>
      <c r="O210" s="9"/>
      <c r="P210" s="10"/>
      <c r="Q210" s="2"/>
      <c r="R210" s="2"/>
    </row>
    <row r="211" spans="5:18" x14ac:dyDescent="0.3">
      <c r="E211" s="4"/>
      <c r="M211" s="6"/>
      <c r="N211" s="8"/>
      <c r="O211" s="9"/>
      <c r="P211" s="10"/>
      <c r="Q211" s="2"/>
      <c r="R211" s="2"/>
    </row>
    <row r="212" spans="5:18" x14ac:dyDescent="0.3">
      <c r="E212" s="4"/>
      <c r="M212" s="6"/>
      <c r="N212" s="8"/>
      <c r="O212" s="9"/>
      <c r="P212" s="10"/>
      <c r="Q212" s="2"/>
      <c r="R212" s="2"/>
    </row>
    <row r="213" spans="5:18" x14ac:dyDescent="0.3">
      <c r="E213" s="4"/>
      <c r="M213" s="6"/>
      <c r="N213" s="8"/>
      <c r="O213" s="9"/>
      <c r="P213" s="10"/>
      <c r="Q213" s="2"/>
      <c r="R213" s="2"/>
    </row>
    <row r="214" spans="5:18" x14ac:dyDescent="0.3">
      <c r="E214" s="4"/>
      <c r="M214" s="6"/>
      <c r="N214" s="8"/>
      <c r="O214" s="9"/>
      <c r="P214" s="10"/>
      <c r="Q214" s="2"/>
      <c r="R214" s="2"/>
    </row>
    <row r="215" spans="5:18" x14ac:dyDescent="0.3">
      <c r="E215" s="4"/>
      <c r="M215" s="6"/>
      <c r="N215" s="8"/>
      <c r="O215" s="9"/>
      <c r="P215" s="10"/>
      <c r="Q215" s="2"/>
      <c r="R215" s="2"/>
    </row>
    <row r="216" spans="5:18" x14ac:dyDescent="0.3">
      <c r="E216" s="4"/>
      <c r="M216" s="6"/>
      <c r="N216" s="8"/>
      <c r="O216" s="9"/>
      <c r="P216" s="10"/>
      <c r="Q216" s="2"/>
      <c r="R216" s="2"/>
    </row>
    <row r="217" spans="5:18" x14ac:dyDescent="0.3">
      <c r="E217" s="4"/>
      <c r="M217" s="6"/>
      <c r="N217" s="8"/>
      <c r="O217" s="9"/>
      <c r="P217" s="10"/>
      <c r="Q217" s="2"/>
      <c r="R217" s="2"/>
    </row>
    <row r="218" spans="5:18" x14ac:dyDescent="0.3">
      <c r="E218" s="4"/>
      <c r="M218" s="6"/>
      <c r="N218" s="8"/>
      <c r="O218" s="9"/>
      <c r="P218" s="10"/>
      <c r="Q218" s="2"/>
      <c r="R218" s="2"/>
    </row>
    <row r="219" spans="5:18" x14ac:dyDescent="0.3">
      <c r="E219" s="4"/>
      <c r="M219" s="6"/>
      <c r="N219" s="8"/>
      <c r="O219" s="9"/>
      <c r="P219" s="10"/>
      <c r="Q219" s="2"/>
      <c r="R219" s="2"/>
    </row>
    <row r="220" spans="5:18" x14ac:dyDescent="0.3">
      <c r="E220" s="4"/>
      <c r="M220" s="6"/>
      <c r="N220" s="8"/>
      <c r="O220" s="9"/>
      <c r="P220" s="10"/>
      <c r="Q220" s="2"/>
      <c r="R220" s="2"/>
    </row>
    <row r="221" spans="5:18" x14ac:dyDescent="0.3">
      <c r="E221" s="4"/>
      <c r="M221" s="6"/>
      <c r="N221" s="8"/>
      <c r="O221" s="9"/>
      <c r="P221" s="10"/>
      <c r="Q221" s="2"/>
      <c r="R221" s="2"/>
    </row>
    <row r="222" spans="5:18" x14ac:dyDescent="0.3">
      <c r="E222" s="4"/>
      <c r="M222" s="6"/>
      <c r="N222" s="8"/>
      <c r="O222" s="9"/>
      <c r="P222" s="10"/>
      <c r="Q222" s="2"/>
      <c r="R222" s="2"/>
    </row>
    <row r="223" spans="5:18" x14ac:dyDescent="0.3">
      <c r="E223" s="4"/>
      <c r="M223" s="6"/>
      <c r="N223" s="8"/>
      <c r="O223" s="9"/>
      <c r="P223" s="10"/>
      <c r="Q223" s="2"/>
      <c r="R223" s="2"/>
    </row>
    <row r="224" spans="5:18" x14ac:dyDescent="0.3">
      <c r="E224" s="4"/>
      <c r="M224" s="6"/>
      <c r="N224" s="8"/>
      <c r="O224" s="9"/>
      <c r="P224" s="10"/>
      <c r="Q224" s="2"/>
      <c r="R224" s="2"/>
    </row>
    <row r="225" spans="5:18" x14ac:dyDescent="0.3">
      <c r="E225" s="4"/>
      <c r="M225" s="6"/>
      <c r="N225" s="8"/>
      <c r="O225" s="9"/>
      <c r="P225" s="10"/>
      <c r="Q225" s="2"/>
      <c r="R225" s="2"/>
    </row>
    <row r="226" spans="5:18" x14ac:dyDescent="0.3">
      <c r="E226" s="4"/>
      <c r="M226" s="6"/>
      <c r="N226" s="8"/>
      <c r="O226" s="9"/>
      <c r="P226" s="10"/>
      <c r="Q226" s="2"/>
      <c r="R226" s="2"/>
    </row>
    <row r="227" spans="5:18" x14ac:dyDescent="0.3">
      <c r="E227" s="4"/>
      <c r="M227" s="6"/>
      <c r="N227" s="8"/>
      <c r="O227" s="9"/>
      <c r="P227" s="10"/>
      <c r="Q227" s="2"/>
      <c r="R227" s="2"/>
    </row>
    <row r="228" spans="5:18" x14ac:dyDescent="0.3">
      <c r="E228" s="4"/>
      <c r="M228" s="6"/>
      <c r="N228" s="8"/>
      <c r="O228" s="9"/>
      <c r="P228" s="10"/>
      <c r="Q228" s="2"/>
      <c r="R228" s="2"/>
    </row>
    <row r="229" spans="5:18" x14ac:dyDescent="0.3">
      <c r="E229" s="4"/>
      <c r="M229" s="6"/>
      <c r="N229" s="8"/>
      <c r="O229" s="9"/>
      <c r="P229" s="10"/>
      <c r="Q229" s="2"/>
      <c r="R229" s="2"/>
    </row>
    <row r="230" spans="5:18" x14ac:dyDescent="0.3">
      <c r="E230" s="4"/>
      <c r="M230" s="6"/>
      <c r="N230" s="8"/>
      <c r="O230" s="9"/>
      <c r="P230" s="10"/>
      <c r="Q230" s="2"/>
      <c r="R230" s="2"/>
    </row>
    <row r="231" spans="5:18" x14ac:dyDescent="0.3">
      <c r="E231" s="4"/>
      <c r="M231" s="6"/>
      <c r="N231" s="8"/>
      <c r="O231" s="9"/>
      <c r="P231" s="10"/>
      <c r="Q231" s="2"/>
      <c r="R231" s="2"/>
    </row>
    <row r="232" spans="5:18" x14ac:dyDescent="0.3">
      <c r="E232" s="4"/>
      <c r="M232" s="6"/>
      <c r="N232" s="8"/>
      <c r="O232" s="9"/>
      <c r="P232" s="10"/>
      <c r="Q232" s="2"/>
      <c r="R232" s="2"/>
    </row>
    <row r="233" spans="5:18" x14ac:dyDescent="0.3">
      <c r="E233" s="4"/>
      <c r="M233" s="6"/>
      <c r="N233" s="8"/>
      <c r="O233" s="9"/>
      <c r="P233" s="10"/>
      <c r="Q233" s="2"/>
      <c r="R233" s="2"/>
    </row>
    <row r="234" spans="5:18" x14ac:dyDescent="0.3">
      <c r="E234" s="4"/>
      <c r="M234" s="6"/>
      <c r="N234" s="8"/>
      <c r="O234" s="9"/>
      <c r="P234" s="10"/>
      <c r="Q234" s="2"/>
      <c r="R234" s="2"/>
    </row>
    <row r="235" spans="5:18" x14ac:dyDescent="0.3">
      <c r="E235" s="4"/>
      <c r="M235" s="6"/>
      <c r="N235" s="8"/>
      <c r="O235" s="9"/>
      <c r="P235" s="10"/>
      <c r="Q235" s="2"/>
      <c r="R235" s="2"/>
    </row>
    <row r="236" spans="5:18" x14ac:dyDescent="0.3">
      <c r="E236" s="4"/>
      <c r="M236" s="6"/>
      <c r="N236" s="8"/>
      <c r="O236" s="9"/>
      <c r="P236" s="10"/>
      <c r="Q236" s="2"/>
      <c r="R236" s="2"/>
    </row>
    <row r="237" spans="5:18" x14ac:dyDescent="0.3">
      <c r="E237" s="4"/>
      <c r="M237" s="6"/>
      <c r="N237" s="8"/>
      <c r="O237" s="9"/>
      <c r="P237" s="10"/>
      <c r="Q237" s="2"/>
      <c r="R237" s="2"/>
    </row>
    <row r="238" spans="5:18" x14ac:dyDescent="0.3">
      <c r="E238" s="4"/>
      <c r="M238" s="6"/>
      <c r="N238" s="8"/>
      <c r="O238" s="9"/>
      <c r="P238" s="10"/>
      <c r="Q238" s="2"/>
      <c r="R238" s="2"/>
    </row>
    <row r="239" spans="5:18" x14ac:dyDescent="0.3">
      <c r="E239" s="4"/>
      <c r="M239" s="6"/>
      <c r="N239" s="8"/>
      <c r="O239" s="9"/>
      <c r="P239" s="10"/>
      <c r="Q239" s="2"/>
      <c r="R239" s="2"/>
    </row>
    <row r="240" spans="5:18" x14ac:dyDescent="0.3">
      <c r="E240" s="4"/>
      <c r="M240" s="6"/>
      <c r="N240" s="8"/>
      <c r="O240" s="9"/>
      <c r="P240" s="10"/>
      <c r="Q240" s="2"/>
      <c r="R240" s="2"/>
    </row>
    <row r="241" spans="5:18" x14ac:dyDescent="0.3">
      <c r="E241" s="4"/>
      <c r="M241" s="6"/>
      <c r="N241" s="8"/>
      <c r="O241" s="9"/>
      <c r="P241" s="10"/>
      <c r="Q241" s="2"/>
      <c r="R241" s="2"/>
    </row>
    <row r="242" spans="5:18" x14ac:dyDescent="0.3">
      <c r="E242" s="4"/>
      <c r="M242" s="6"/>
      <c r="N242" s="8"/>
      <c r="O242" s="9"/>
      <c r="P242" s="10"/>
      <c r="Q242" s="2"/>
      <c r="R242" s="2"/>
    </row>
    <row r="243" spans="5:18" x14ac:dyDescent="0.3">
      <c r="E243" s="4"/>
      <c r="M243" s="6"/>
      <c r="N243" s="8"/>
      <c r="O243" s="9"/>
      <c r="P243" s="10"/>
      <c r="Q243" s="2"/>
      <c r="R243" s="2"/>
    </row>
    <row r="244" spans="5:18" x14ac:dyDescent="0.3">
      <c r="E244" s="4"/>
      <c r="M244" s="6"/>
      <c r="N244" s="8"/>
      <c r="O244" s="9"/>
      <c r="P244" s="10"/>
      <c r="Q244" s="2"/>
      <c r="R244" s="2"/>
    </row>
    <row r="245" spans="5:18" x14ac:dyDescent="0.3">
      <c r="E245" s="4"/>
      <c r="M245" s="6"/>
      <c r="N245" s="8"/>
      <c r="O245" s="9"/>
      <c r="P245" s="10"/>
      <c r="Q245" s="2"/>
      <c r="R245" s="2"/>
    </row>
    <row r="246" spans="5:18" x14ac:dyDescent="0.3">
      <c r="E246" s="4"/>
      <c r="M246" s="6"/>
      <c r="N246" s="8"/>
      <c r="O246" s="9"/>
      <c r="P246" s="10"/>
      <c r="Q246" s="2"/>
      <c r="R246" s="2"/>
    </row>
    <row r="247" spans="5:18" x14ac:dyDescent="0.3">
      <c r="E247" s="4"/>
      <c r="M247" s="6"/>
      <c r="N247" s="8"/>
      <c r="O247" s="9"/>
      <c r="P247" s="10"/>
      <c r="Q247" s="2"/>
      <c r="R247" s="2"/>
    </row>
    <row r="248" spans="5:18" x14ac:dyDescent="0.3">
      <c r="E248" s="4"/>
      <c r="M248" s="6"/>
      <c r="N248" s="8"/>
      <c r="O248" s="9"/>
      <c r="P248" s="10"/>
      <c r="Q248" s="2"/>
      <c r="R248" s="2"/>
    </row>
    <row r="249" spans="5:18" x14ac:dyDescent="0.3">
      <c r="E249" s="4"/>
      <c r="M249" s="6"/>
      <c r="N249" s="8"/>
      <c r="O249" s="9"/>
      <c r="P249" s="10"/>
      <c r="Q249" s="2"/>
      <c r="R249" s="2"/>
    </row>
    <row r="250" spans="5:18" x14ac:dyDescent="0.3">
      <c r="E250" s="4"/>
      <c r="M250" s="6"/>
      <c r="N250" s="8"/>
      <c r="O250" s="9"/>
      <c r="P250" s="10"/>
      <c r="Q250" s="2"/>
      <c r="R250" s="2"/>
    </row>
    <row r="251" spans="5:18" x14ac:dyDescent="0.3">
      <c r="E251" s="4"/>
      <c r="M251" s="6"/>
      <c r="N251" s="8"/>
      <c r="O251" s="9"/>
      <c r="P251" s="10"/>
      <c r="Q251" s="2"/>
      <c r="R251" s="2"/>
    </row>
    <row r="252" spans="5:18" x14ac:dyDescent="0.3">
      <c r="E252" s="4"/>
      <c r="M252" s="6"/>
      <c r="N252" s="8"/>
      <c r="O252" s="9"/>
      <c r="P252" s="10"/>
      <c r="Q252" s="2"/>
      <c r="R252" s="2"/>
    </row>
    <row r="253" spans="5:18" x14ac:dyDescent="0.3">
      <c r="E253" s="4"/>
      <c r="M253" s="6"/>
      <c r="N253" s="8"/>
      <c r="O253" s="9"/>
      <c r="P253" s="10"/>
      <c r="Q253" s="2"/>
      <c r="R253" s="2"/>
    </row>
    <row r="254" spans="5:18" x14ac:dyDescent="0.3">
      <c r="E254" s="4"/>
      <c r="M254" s="6"/>
      <c r="N254" s="8"/>
      <c r="O254" s="9"/>
      <c r="P254" s="10"/>
      <c r="Q254" s="2"/>
      <c r="R254" s="2"/>
    </row>
    <row r="255" spans="5:18" x14ac:dyDescent="0.3">
      <c r="E255" s="4"/>
      <c r="M255" s="6"/>
      <c r="N255" s="8"/>
      <c r="O255" s="9"/>
      <c r="P255" s="10"/>
      <c r="Q255" s="2"/>
      <c r="R255" s="2"/>
    </row>
    <row r="256" spans="5:18" x14ac:dyDescent="0.3">
      <c r="E256" s="4"/>
      <c r="M256" s="6"/>
      <c r="N256" s="8"/>
      <c r="O256" s="9"/>
      <c r="P256" s="10"/>
      <c r="Q256" s="2"/>
      <c r="R256" s="2"/>
    </row>
    <row r="257" spans="5:18" x14ac:dyDescent="0.3">
      <c r="E257" s="4"/>
      <c r="M257" s="6"/>
      <c r="N257" s="8"/>
      <c r="O257" s="9"/>
      <c r="P257" s="10"/>
      <c r="Q257" s="2"/>
      <c r="R257" s="2"/>
    </row>
    <row r="258" spans="5:18" x14ac:dyDescent="0.3">
      <c r="E258" s="4"/>
      <c r="M258" s="6"/>
      <c r="N258" s="8"/>
      <c r="O258" s="9"/>
      <c r="P258" s="10"/>
      <c r="Q258" s="2"/>
      <c r="R258" s="2"/>
    </row>
    <row r="259" spans="5:18" x14ac:dyDescent="0.3">
      <c r="E259" s="4"/>
      <c r="M259" s="6"/>
      <c r="N259" s="8"/>
      <c r="O259" s="9"/>
      <c r="P259" s="10"/>
      <c r="Q259" s="2"/>
      <c r="R259" s="2"/>
    </row>
    <row r="260" spans="5:18" x14ac:dyDescent="0.3">
      <c r="E260" s="4"/>
      <c r="M260" s="6"/>
      <c r="N260" s="8"/>
      <c r="O260" s="9"/>
      <c r="P260" s="10"/>
      <c r="Q260" s="2"/>
      <c r="R260" s="2"/>
    </row>
    <row r="261" spans="5:18" x14ac:dyDescent="0.3">
      <c r="E261" s="4"/>
      <c r="M261" s="6"/>
      <c r="N261" s="8"/>
      <c r="O261" s="9"/>
      <c r="P261" s="10"/>
      <c r="Q261" s="2"/>
      <c r="R261" s="2"/>
    </row>
    <row r="262" spans="5:18" x14ac:dyDescent="0.3">
      <c r="E262" s="4"/>
      <c r="M262" s="6"/>
      <c r="N262" s="8"/>
      <c r="O262" s="9"/>
      <c r="P262" s="10"/>
      <c r="Q262" s="2"/>
      <c r="R262" s="2"/>
    </row>
    <row r="263" spans="5:18" x14ac:dyDescent="0.3">
      <c r="E263" s="4"/>
      <c r="M263" s="6"/>
      <c r="N263" s="8"/>
      <c r="O263" s="9"/>
      <c r="P263" s="10"/>
      <c r="Q263" s="2"/>
      <c r="R263" s="2"/>
    </row>
    <row r="264" spans="5:18" x14ac:dyDescent="0.3">
      <c r="E264" s="4"/>
      <c r="M264" s="6"/>
      <c r="N264" s="8"/>
      <c r="O264" s="9"/>
      <c r="P264" s="10"/>
      <c r="Q264" s="2"/>
      <c r="R264" s="2"/>
    </row>
    <row r="265" spans="5:18" x14ac:dyDescent="0.3">
      <c r="E265" s="4"/>
      <c r="M265" s="6"/>
      <c r="N265" s="8"/>
      <c r="O265" s="9"/>
      <c r="P265" s="10"/>
      <c r="Q265" s="2"/>
      <c r="R265" s="2"/>
    </row>
    <row r="266" spans="5:18" x14ac:dyDescent="0.3">
      <c r="E266" s="4"/>
      <c r="M266" s="6"/>
      <c r="N266" s="8"/>
      <c r="O266" s="9"/>
      <c r="P266" s="10"/>
      <c r="Q266" s="2"/>
      <c r="R266" s="2"/>
    </row>
    <row r="267" spans="5:18" x14ac:dyDescent="0.3">
      <c r="E267" s="4"/>
      <c r="M267" s="6"/>
      <c r="N267" s="8"/>
      <c r="O267" s="9"/>
      <c r="P267" s="10"/>
      <c r="Q267" s="2"/>
      <c r="R267" s="2"/>
    </row>
    <row r="268" spans="5:18" x14ac:dyDescent="0.3">
      <c r="E268" s="4"/>
      <c r="M268" s="6"/>
      <c r="N268" s="8"/>
      <c r="O268" s="9"/>
      <c r="P268" s="10"/>
      <c r="Q268" s="2"/>
      <c r="R268" s="2"/>
    </row>
    <row r="269" spans="5:18" x14ac:dyDescent="0.3">
      <c r="E269" s="4"/>
      <c r="M269" s="6"/>
      <c r="N269" s="8"/>
      <c r="O269" s="9"/>
      <c r="P269" s="10"/>
      <c r="Q269" s="2"/>
      <c r="R269" s="2"/>
    </row>
    <row r="270" spans="5:18" x14ac:dyDescent="0.3">
      <c r="E270" s="4"/>
      <c r="M270" s="6"/>
      <c r="N270" s="8"/>
      <c r="O270" s="9"/>
      <c r="P270" s="10"/>
      <c r="Q270" s="2"/>
      <c r="R270" s="2"/>
    </row>
    <row r="271" spans="5:18" x14ac:dyDescent="0.3">
      <c r="E271" s="4"/>
      <c r="M271" s="6"/>
      <c r="N271" s="8"/>
      <c r="O271" s="9"/>
      <c r="P271" s="10"/>
      <c r="Q271" s="2"/>
      <c r="R271" s="2"/>
    </row>
    <row r="272" spans="5:18" x14ac:dyDescent="0.3">
      <c r="E272" s="4"/>
      <c r="M272" s="6"/>
      <c r="N272" s="8"/>
      <c r="O272" s="9"/>
      <c r="P272" s="10"/>
      <c r="Q272" s="2"/>
      <c r="R272" s="2"/>
    </row>
    <row r="273" spans="5:18" x14ac:dyDescent="0.3">
      <c r="E273" s="4"/>
      <c r="M273" s="6"/>
      <c r="N273" s="8"/>
      <c r="O273" s="9"/>
      <c r="P273" s="10"/>
      <c r="Q273" s="2"/>
      <c r="R273" s="2"/>
    </row>
    <row r="274" spans="5:18" x14ac:dyDescent="0.3">
      <c r="E274" s="4"/>
      <c r="M274" s="6"/>
      <c r="N274" s="8"/>
      <c r="O274" s="9"/>
      <c r="P274" s="10"/>
      <c r="Q274" s="2"/>
      <c r="R274" s="2"/>
    </row>
    <row r="275" spans="5:18" x14ac:dyDescent="0.3">
      <c r="E275" s="4"/>
      <c r="M275" s="6"/>
      <c r="N275" s="8"/>
      <c r="O275" s="9"/>
      <c r="P275" s="10"/>
      <c r="Q275" s="2"/>
      <c r="R275" s="2"/>
    </row>
    <row r="276" spans="5:18" x14ac:dyDescent="0.3">
      <c r="E276" s="4"/>
      <c r="M276" s="6"/>
      <c r="N276" s="8"/>
      <c r="O276" s="9"/>
      <c r="P276" s="10"/>
      <c r="Q276" s="2"/>
      <c r="R276" s="2"/>
    </row>
    <row r="277" spans="5:18" x14ac:dyDescent="0.3">
      <c r="E277" s="4"/>
      <c r="M277" s="6"/>
      <c r="N277" s="8"/>
      <c r="O277" s="9"/>
      <c r="P277" s="10"/>
      <c r="Q277" s="2"/>
      <c r="R277" s="2"/>
    </row>
    <row r="278" spans="5:18" x14ac:dyDescent="0.3">
      <c r="E278" s="4"/>
      <c r="M278" s="6"/>
      <c r="N278" s="8"/>
      <c r="O278" s="9"/>
      <c r="P278" s="10"/>
      <c r="Q278" s="2"/>
      <c r="R278" s="2"/>
    </row>
    <row r="279" spans="5:18" x14ac:dyDescent="0.3">
      <c r="E279" s="4"/>
      <c r="M279" s="6"/>
      <c r="N279" s="8"/>
      <c r="O279" s="9"/>
      <c r="P279" s="10"/>
      <c r="Q279" s="2"/>
      <c r="R279" s="2"/>
    </row>
    <row r="280" spans="5:18" x14ac:dyDescent="0.3">
      <c r="E280" s="4"/>
      <c r="M280" s="6"/>
      <c r="N280" s="8"/>
      <c r="O280" s="9"/>
      <c r="P280" s="10"/>
      <c r="Q280" s="2"/>
      <c r="R280" s="2"/>
    </row>
    <row r="281" spans="5:18" x14ac:dyDescent="0.3">
      <c r="E281" s="4"/>
      <c r="M281" s="6"/>
      <c r="N281" s="8"/>
      <c r="O281" s="9"/>
      <c r="P281" s="10"/>
      <c r="Q281" s="2"/>
      <c r="R281" s="2"/>
    </row>
    <row r="282" spans="5:18" x14ac:dyDescent="0.3">
      <c r="E282" s="4"/>
      <c r="M282" s="6"/>
      <c r="N282" s="8"/>
      <c r="O282" s="9"/>
      <c r="P282" s="10"/>
      <c r="Q282" s="2"/>
      <c r="R282" s="2"/>
    </row>
    <row r="283" spans="5:18" x14ac:dyDescent="0.3">
      <c r="E283" s="4"/>
      <c r="M283" s="6"/>
      <c r="N283" s="8"/>
      <c r="O283" s="9"/>
      <c r="P283" s="10"/>
      <c r="Q283" s="2"/>
      <c r="R283" s="2"/>
    </row>
    <row r="284" spans="5:18" x14ac:dyDescent="0.3">
      <c r="E284" s="4"/>
      <c r="M284" s="6"/>
      <c r="N284" s="8"/>
      <c r="O284" s="9"/>
      <c r="P284" s="10"/>
      <c r="Q284" s="2"/>
      <c r="R284" s="2"/>
    </row>
    <row r="285" spans="5:18" x14ac:dyDescent="0.3">
      <c r="E285" s="4"/>
      <c r="M285" s="6"/>
      <c r="N285" s="8"/>
      <c r="O285" s="9"/>
      <c r="P285" s="10"/>
      <c r="Q285" s="2"/>
      <c r="R285" s="2"/>
    </row>
    <row r="286" spans="5:18" x14ac:dyDescent="0.3">
      <c r="E286" s="4"/>
      <c r="M286" s="6"/>
      <c r="N286" s="8"/>
      <c r="O286" s="9"/>
      <c r="P286" s="10"/>
      <c r="Q286" s="2"/>
      <c r="R286" s="2"/>
    </row>
    <row r="287" spans="5:18" x14ac:dyDescent="0.3">
      <c r="E287" s="4"/>
      <c r="M287" s="6"/>
      <c r="N287" s="8"/>
      <c r="O287" s="9"/>
      <c r="P287" s="10"/>
      <c r="Q287" s="2"/>
      <c r="R287" s="2"/>
    </row>
    <row r="288" spans="5:18" x14ac:dyDescent="0.3">
      <c r="E288" s="4"/>
      <c r="M288" s="6"/>
      <c r="N288" s="8"/>
      <c r="O288" s="9"/>
      <c r="P288" s="10"/>
      <c r="Q288" s="2"/>
      <c r="R288" s="2"/>
    </row>
    <row r="289" spans="5:18" x14ac:dyDescent="0.3">
      <c r="E289" s="4"/>
      <c r="M289" s="6"/>
      <c r="N289" s="8"/>
      <c r="O289" s="9"/>
      <c r="P289" s="10"/>
      <c r="Q289" s="2"/>
      <c r="R289" s="2"/>
    </row>
    <row r="290" spans="5:18" x14ac:dyDescent="0.3">
      <c r="E290" s="4"/>
      <c r="M290" s="6"/>
      <c r="N290" s="8"/>
      <c r="O290" s="9"/>
      <c r="P290" s="10"/>
      <c r="Q290" s="2"/>
      <c r="R290" s="2"/>
    </row>
    <row r="291" spans="5:18" x14ac:dyDescent="0.3">
      <c r="E291" s="4"/>
      <c r="M291" s="6"/>
      <c r="N291" s="8"/>
      <c r="O291" s="9"/>
      <c r="P291" s="10"/>
      <c r="Q291" s="2"/>
      <c r="R291" s="2"/>
    </row>
    <row r="292" spans="5:18" x14ac:dyDescent="0.3">
      <c r="E292" s="4"/>
      <c r="M292" s="6"/>
      <c r="N292" s="8"/>
      <c r="O292" s="9"/>
      <c r="P292" s="10"/>
      <c r="Q292" s="2"/>
      <c r="R292" s="2"/>
    </row>
    <row r="293" spans="5:18" x14ac:dyDescent="0.3">
      <c r="E293" s="4"/>
      <c r="M293" s="6"/>
      <c r="N293" s="8"/>
      <c r="O293" s="9"/>
      <c r="P293" s="10"/>
      <c r="Q293" s="2"/>
      <c r="R293" s="2"/>
    </row>
    <row r="294" spans="5:18" x14ac:dyDescent="0.3">
      <c r="E294" s="4"/>
      <c r="M294" s="6"/>
      <c r="N294" s="8"/>
      <c r="O294" s="9"/>
      <c r="P294" s="10"/>
      <c r="Q294" s="2"/>
      <c r="R294" s="2"/>
    </row>
    <row r="295" spans="5:18" x14ac:dyDescent="0.3">
      <c r="E295" s="4"/>
      <c r="M295" s="6"/>
      <c r="N295" s="8"/>
      <c r="O295" s="9"/>
      <c r="P295" s="10"/>
      <c r="Q295" s="2"/>
      <c r="R295" s="2"/>
    </row>
    <row r="296" spans="5:18" x14ac:dyDescent="0.3">
      <c r="E296" s="4"/>
      <c r="M296" s="6"/>
      <c r="N296" s="8"/>
      <c r="O296" s="9"/>
      <c r="P296" s="10"/>
      <c r="Q296" s="2"/>
      <c r="R296" s="2"/>
    </row>
    <row r="297" spans="5:18" x14ac:dyDescent="0.3">
      <c r="E297" s="4"/>
      <c r="M297" s="6"/>
      <c r="N297" s="8"/>
      <c r="O297" s="9"/>
      <c r="P297" s="10"/>
      <c r="Q297" s="2"/>
      <c r="R297" s="2"/>
    </row>
    <row r="298" spans="5:18" x14ac:dyDescent="0.3">
      <c r="E298" s="4"/>
      <c r="M298" s="6"/>
      <c r="N298" s="8"/>
      <c r="O298" s="9"/>
      <c r="P298" s="10"/>
      <c r="Q298" s="2"/>
      <c r="R298" s="2"/>
    </row>
    <row r="299" spans="5:18" x14ac:dyDescent="0.3">
      <c r="E299" s="4"/>
      <c r="M299" s="6"/>
      <c r="N299" s="8"/>
      <c r="O299" s="9"/>
      <c r="P299" s="10"/>
      <c r="Q299" s="2"/>
      <c r="R299" s="2"/>
    </row>
    <row r="300" spans="5:18" x14ac:dyDescent="0.3">
      <c r="E300" s="4"/>
      <c r="M300" s="6"/>
      <c r="N300" s="8"/>
      <c r="O300" s="9"/>
      <c r="P300" s="10"/>
      <c r="Q300" s="2"/>
      <c r="R300" s="2"/>
    </row>
    <row r="301" spans="5:18" x14ac:dyDescent="0.3">
      <c r="E301" s="4"/>
      <c r="M301" s="6"/>
      <c r="N301" s="8"/>
      <c r="O301" s="9"/>
      <c r="P301" s="10"/>
      <c r="Q301" s="2"/>
      <c r="R301" s="2"/>
    </row>
    <row r="302" spans="5:18" x14ac:dyDescent="0.3">
      <c r="E302" s="4"/>
      <c r="M302" s="6"/>
      <c r="N302" s="8"/>
      <c r="O302" s="9"/>
      <c r="P302" s="10"/>
      <c r="Q302" s="2"/>
      <c r="R302" s="2"/>
    </row>
    <row r="303" spans="5:18" x14ac:dyDescent="0.3">
      <c r="E303" s="4"/>
      <c r="M303" s="6"/>
      <c r="N303" s="8"/>
      <c r="O303" s="9"/>
      <c r="P303" s="10"/>
      <c r="Q303" s="2"/>
      <c r="R303" s="2"/>
    </row>
    <row r="304" spans="5:18" x14ac:dyDescent="0.3">
      <c r="E304" s="4"/>
      <c r="M304" s="6"/>
      <c r="N304" s="8"/>
      <c r="O304" s="9"/>
      <c r="P304" s="10"/>
      <c r="Q304" s="2"/>
      <c r="R304" s="2"/>
    </row>
    <row r="305" spans="5:18" x14ac:dyDescent="0.3">
      <c r="E305" s="4"/>
      <c r="M305" s="6"/>
      <c r="N305" s="8"/>
      <c r="O305" s="9"/>
      <c r="P305" s="10"/>
      <c r="Q305" s="2"/>
      <c r="R305" s="2"/>
    </row>
    <row r="306" spans="5:18" x14ac:dyDescent="0.3">
      <c r="E306" s="4"/>
      <c r="M306" s="6"/>
      <c r="N306" s="8"/>
      <c r="O306" s="9"/>
      <c r="P306" s="10"/>
      <c r="Q306" s="2"/>
      <c r="R306" s="2"/>
    </row>
    <row r="307" spans="5:18" x14ac:dyDescent="0.3">
      <c r="E307" s="4"/>
      <c r="M307" s="6"/>
      <c r="N307" s="8"/>
      <c r="O307" s="9"/>
      <c r="P307" s="10"/>
      <c r="Q307" s="2"/>
      <c r="R307" s="2"/>
    </row>
    <row r="308" spans="5:18" x14ac:dyDescent="0.3">
      <c r="E308" s="4"/>
      <c r="M308" s="6"/>
      <c r="N308" s="8"/>
      <c r="O308" s="9"/>
      <c r="P308" s="10"/>
      <c r="Q308" s="2"/>
      <c r="R308" s="2"/>
    </row>
    <row r="309" spans="5:18" x14ac:dyDescent="0.3">
      <c r="E309" s="4"/>
      <c r="M309" s="6"/>
      <c r="N309" s="8"/>
      <c r="O309" s="9"/>
      <c r="P309" s="10"/>
      <c r="Q309" s="2"/>
      <c r="R309" s="2"/>
    </row>
    <row r="310" spans="5:18" x14ac:dyDescent="0.3">
      <c r="E310" s="4"/>
      <c r="M310" s="6"/>
      <c r="N310" s="8"/>
      <c r="O310" s="9"/>
      <c r="P310" s="10"/>
      <c r="Q310" s="2"/>
      <c r="R310" s="2"/>
    </row>
    <row r="311" spans="5:18" x14ac:dyDescent="0.3">
      <c r="E311" s="4"/>
      <c r="M311" s="6"/>
      <c r="N311" s="8"/>
      <c r="O311" s="9"/>
      <c r="P311" s="10"/>
      <c r="Q311" s="2"/>
      <c r="R311" s="2"/>
    </row>
    <row r="312" spans="5:18" x14ac:dyDescent="0.3">
      <c r="E312" s="4"/>
      <c r="M312" s="6"/>
      <c r="N312" s="8"/>
      <c r="O312" s="9"/>
      <c r="P312" s="10"/>
      <c r="Q312" s="2"/>
      <c r="R312" s="2"/>
    </row>
    <row r="313" spans="5:18" x14ac:dyDescent="0.3">
      <c r="E313" s="4"/>
      <c r="M313" s="6"/>
      <c r="N313" s="8"/>
      <c r="O313" s="9"/>
      <c r="P313" s="10"/>
      <c r="Q313" s="2"/>
      <c r="R313" s="2"/>
    </row>
    <row r="314" spans="5:18" x14ac:dyDescent="0.3">
      <c r="E314" s="4"/>
      <c r="M314" s="6"/>
      <c r="N314" s="8"/>
      <c r="O314" s="9"/>
      <c r="P314" s="10"/>
      <c r="Q314" s="2"/>
      <c r="R314" s="2"/>
    </row>
    <row r="315" spans="5:18" x14ac:dyDescent="0.3">
      <c r="E315" s="4"/>
      <c r="M315" s="6"/>
      <c r="N315" s="8"/>
      <c r="O315" s="9"/>
      <c r="P315" s="10"/>
      <c r="Q315" s="2"/>
      <c r="R315" s="2"/>
    </row>
    <row r="316" spans="5:18" x14ac:dyDescent="0.3">
      <c r="E316" s="4"/>
      <c r="M316" s="6"/>
      <c r="N316" s="8"/>
      <c r="O316" s="9"/>
      <c r="P316" s="10"/>
      <c r="Q316" s="2"/>
      <c r="R316" s="2"/>
    </row>
    <row r="317" spans="5:18" x14ac:dyDescent="0.3">
      <c r="E317" s="4"/>
      <c r="M317" s="6"/>
      <c r="N317" s="8"/>
      <c r="O317" s="9"/>
      <c r="P317" s="10"/>
      <c r="Q317" s="2"/>
      <c r="R317" s="2"/>
    </row>
    <row r="318" spans="5:18" x14ac:dyDescent="0.3">
      <c r="E318" s="4"/>
      <c r="M318" s="6"/>
      <c r="N318" s="8"/>
      <c r="O318" s="9"/>
      <c r="P318" s="10"/>
      <c r="Q318" s="2"/>
      <c r="R318" s="2"/>
    </row>
    <row r="319" spans="5:18" x14ac:dyDescent="0.3">
      <c r="E319" s="4"/>
      <c r="M319" s="6"/>
      <c r="N319" s="8"/>
      <c r="O319" s="9"/>
      <c r="P319" s="10"/>
      <c r="Q319" s="2"/>
      <c r="R319" s="2"/>
    </row>
    <row r="320" spans="5:18" x14ac:dyDescent="0.3">
      <c r="E320" s="4"/>
      <c r="M320" s="6"/>
      <c r="N320" s="8"/>
      <c r="O320" s="9"/>
      <c r="P320" s="10"/>
      <c r="Q320" s="2"/>
      <c r="R320" s="2"/>
    </row>
    <row r="321" spans="5:18" x14ac:dyDescent="0.3">
      <c r="E321" s="4"/>
      <c r="M321" s="6"/>
      <c r="N321" s="8"/>
      <c r="O321" s="9"/>
      <c r="P321" s="10"/>
      <c r="Q321" s="2"/>
      <c r="R321" s="2"/>
    </row>
    <row r="322" spans="5:18" x14ac:dyDescent="0.3">
      <c r="E322" s="4"/>
      <c r="M322" s="6"/>
      <c r="N322" s="8"/>
      <c r="O322" s="9"/>
      <c r="P322" s="10"/>
      <c r="Q322" s="2"/>
      <c r="R322" s="2"/>
    </row>
    <row r="323" spans="5:18" x14ac:dyDescent="0.3">
      <c r="E323" s="4"/>
      <c r="M323" s="6"/>
      <c r="N323" s="8"/>
      <c r="O323" s="9"/>
      <c r="P323" s="10"/>
      <c r="Q323" s="2"/>
      <c r="R323" s="2"/>
    </row>
    <row r="324" spans="5:18" x14ac:dyDescent="0.3">
      <c r="E324" s="4"/>
      <c r="M324" s="6"/>
      <c r="N324" s="8"/>
      <c r="O324" s="9"/>
      <c r="P324" s="10"/>
      <c r="Q324" s="2"/>
      <c r="R324" s="2"/>
    </row>
    <row r="325" spans="5:18" x14ac:dyDescent="0.3">
      <c r="E325" s="4"/>
      <c r="M325" s="6"/>
      <c r="N325" s="8"/>
      <c r="O325" s="9"/>
      <c r="P325" s="10"/>
      <c r="Q325" s="2"/>
      <c r="R325" s="2"/>
    </row>
    <row r="326" spans="5:18" x14ac:dyDescent="0.3">
      <c r="E326" s="4"/>
      <c r="M326" s="6"/>
      <c r="N326" s="8"/>
      <c r="O326" s="9"/>
      <c r="P326" s="10"/>
      <c r="Q326" s="2"/>
      <c r="R326" s="2"/>
    </row>
    <row r="327" spans="5:18" x14ac:dyDescent="0.3">
      <c r="E327" s="4"/>
      <c r="M327" s="6"/>
      <c r="N327" s="8"/>
      <c r="O327" s="9"/>
      <c r="P327" s="10"/>
      <c r="Q327" s="2"/>
      <c r="R327" s="2"/>
    </row>
    <row r="328" spans="5:18" x14ac:dyDescent="0.3">
      <c r="E328" s="4"/>
      <c r="M328" s="6"/>
      <c r="N328" s="8"/>
      <c r="O328" s="9"/>
      <c r="P328" s="10"/>
      <c r="Q328" s="2"/>
      <c r="R328" s="2"/>
    </row>
    <row r="329" spans="5:18" x14ac:dyDescent="0.3">
      <c r="E329" s="4"/>
      <c r="M329" s="6"/>
      <c r="N329" s="8"/>
      <c r="O329" s="9"/>
      <c r="P329" s="10"/>
      <c r="Q329" s="2"/>
      <c r="R329" s="2"/>
    </row>
    <row r="330" spans="5:18" x14ac:dyDescent="0.3">
      <c r="E330" s="4"/>
      <c r="M330" s="6"/>
      <c r="N330" s="8"/>
      <c r="O330" s="9"/>
      <c r="P330" s="10"/>
      <c r="Q330" s="2"/>
      <c r="R330" s="2"/>
    </row>
    <row r="331" spans="5:18" x14ac:dyDescent="0.3">
      <c r="E331" s="4"/>
      <c r="M331" s="6"/>
      <c r="N331" s="8"/>
      <c r="O331" s="9"/>
      <c r="P331" s="10"/>
      <c r="Q331" s="2"/>
      <c r="R331" s="2"/>
    </row>
    <row r="332" spans="5:18" x14ac:dyDescent="0.3">
      <c r="E332" s="4"/>
      <c r="M332" s="6"/>
      <c r="N332" s="8"/>
      <c r="O332" s="9"/>
      <c r="P332" s="10"/>
      <c r="Q332" s="2"/>
      <c r="R332" s="2"/>
    </row>
    <row r="333" spans="5:18" x14ac:dyDescent="0.3">
      <c r="E333" s="4"/>
      <c r="M333" s="6"/>
      <c r="N333" s="8"/>
      <c r="O333" s="9"/>
      <c r="P333" s="10"/>
      <c r="Q333" s="2"/>
      <c r="R333" s="2"/>
    </row>
    <row r="334" spans="5:18" x14ac:dyDescent="0.3">
      <c r="E334" s="4"/>
      <c r="M334" s="6"/>
      <c r="N334" s="8"/>
      <c r="O334" s="9"/>
      <c r="P334" s="10"/>
      <c r="Q334" s="2"/>
      <c r="R334" s="2"/>
    </row>
    <row r="335" spans="5:18" x14ac:dyDescent="0.3">
      <c r="E335" s="4"/>
      <c r="M335" s="6"/>
      <c r="N335" s="8"/>
      <c r="O335" s="9"/>
      <c r="P335" s="10"/>
      <c r="Q335" s="2"/>
      <c r="R335" s="2"/>
    </row>
    <row r="336" spans="5:18" x14ac:dyDescent="0.3">
      <c r="E336" s="4"/>
      <c r="M336" s="6"/>
      <c r="N336" s="8"/>
      <c r="O336" s="9"/>
      <c r="P336" s="10"/>
      <c r="Q336" s="2"/>
      <c r="R336" s="2"/>
    </row>
    <row r="337" spans="5:18" x14ac:dyDescent="0.3">
      <c r="E337" s="4"/>
      <c r="M337" s="6"/>
      <c r="N337" s="8"/>
      <c r="O337" s="9"/>
      <c r="P337" s="10"/>
      <c r="Q337" s="2"/>
      <c r="R337" s="2"/>
    </row>
    <row r="338" spans="5:18" x14ac:dyDescent="0.3">
      <c r="E338" s="4"/>
      <c r="M338" s="6"/>
      <c r="N338" s="8"/>
      <c r="O338" s="9"/>
      <c r="P338" s="10"/>
      <c r="Q338" s="2"/>
      <c r="R338" s="2"/>
    </row>
    <row r="339" spans="5:18" x14ac:dyDescent="0.3">
      <c r="E339" s="4"/>
      <c r="M339" s="6"/>
      <c r="N339" s="8"/>
      <c r="O339" s="9"/>
      <c r="P339" s="10"/>
      <c r="Q339" s="2"/>
      <c r="R339" s="2"/>
    </row>
    <row r="340" spans="5:18" x14ac:dyDescent="0.3">
      <c r="E340" s="4"/>
      <c r="M340" s="6"/>
      <c r="N340" s="8"/>
      <c r="O340" s="9"/>
      <c r="P340" s="10"/>
      <c r="Q340" s="2"/>
      <c r="R340" s="2"/>
    </row>
    <row r="341" spans="5:18" x14ac:dyDescent="0.3">
      <c r="E341" s="4"/>
      <c r="M341" s="6"/>
      <c r="N341" s="8"/>
      <c r="O341" s="9"/>
      <c r="P341" s="10"/>
      <c r="Q341" s="2"/>
      <c r="R341" s="2"/>
    </row>
    <row r="342" spans="5:18" x14ac:dyDescent="0.3">
      <c r="E342" s="4"/>
      <c r="M342" s="6"/>
      <c r="N342" s="8"/>
      <c r="O342" s="9"/>
      <c r="P342" s="10"/>
      <c r="Q342" s="2"/>
      <c r="R342" s="2"/>
    </row>
    <row r="343" spans="5:18" x14ac:dyDescent="0.3">
      <c r="E343" s="4"/>
      <c r="M343" s="6"/>
      <c r="N343" s="8"/>
      <c r="O343" s="9"/>
      <c r="P343" s="10"/>
      <c r="Q343" s="2"/>
      <c r="R343" s="2"/>
    </row>
    <row r="344" spans="5:18" x14ac:dyDescent="0.3">
      <c r="E344" s="4"/>
      <c r="M344" s="6"/>
      <c r="N344" s="8"/>
      <c r="O344" s="9"/>
      <c r="P344" s="10"/>
      <c r="Q344" s="2"/>
      <c r="R344" s="2"/>
    </row>
    <row r="345" spans="5:18" x14ac:dyDescent="0.3">
      <c r="E345" s="4"/>
      <c r="M345" s="6"/>
      <c r="N345" s="8"/>
      <c r="O345" s="9"/>
      <c r="P345" s="10"/>
      <c r="Q345" s="2"/>
      <c r="R345" s="2"/>
    </row>
    <row r="346" spans="5:18" x14ac:dyDescent="0.3">
      <c r="E346" s="4"/>
      <c r="M346" s="6"/>
      <c r="N346" s="8"/>
      <c r="O346" s="9"/>
      <c r="P346" s="10"/>
      <c r="Q346" s="2"/>
      <c r="R346" s="2"/>
    </row>
    <row r="347" spans="5:18" x14ac:dyDescent="0.3">
      <c r="E347" s="4"/>
      <c r="M347" s="6"/>
      <c r="N347" s="8"/>
      <c r="O347" s="9"/>
      <c r="P347" s="10"/>
      <c r="Q347" s="2"/>
      <c r="R347" s="2"/>
    </row>
    <row r="348" spans="5:18" x14ac:dyDescent="0.3">
      <c r="E348" s="4"/>
      <c r="M348" s="6"/>
      <c r="N348" s="8"/>
      <c r="O348" s="9"/>
      <c r="P348" s="10"/>
      <c r="Q348" s="2"/>
      <c r="R348" s="2"/>
    </row>
    <row r="349" spans="5:18" x14ac:dyDescent="0.3">
      <c r="E349" s="4"/>
      <c r="M349" s="6"/>
      <c r="N349" s="8"/>
      <c r="O349" s="9"/>
      <c r="P349" s="10"/>
      <c r="Q349" s="2"/>
      <c r="R349" s="2"/>
    </row>
    <row r="350" spans="5:18" x14ac:dyDescent="0.3">
      <c r="E350" s="4"/>
      <c r="M350" s="6"/>
      <c r="N350" s="8"/>
      <c r="O350" s="9"/>
      <c r="P350" s="10"/>
      <c r="Q350" s="2"/>
      <c r="R350" s="2"/>
    </row>
    <row r="351" spans="5:18" x14ac:dyDescent="0.3">
      <c r="E351" s="4"/>
      <c r="M351" s="6"/>
      <c r="N351" s="8"/>
      <c r="O351" s="9"/>
      <c r="P351" s="10"/>
      <c r="Q351" s="2"/>
      <c r="R351" s="2"/>
    </row>
    <row r="352" spans="5:18" x14ac:dyDescent="0.3">
      <c r="E352" s="4"/>
      <c r="M352" s="6"/>
      <c r="N352" s="8"/>
      <c r="O352" s="9"/>
      <c r="P352" s="10"/>
      <c r="Q352" s="2"/>
      <c r="R352" s="2"/>
    </row>
    <row r="353" spans="5:18" x14ac:dyDescent="0.3">
      <c r="E353" s="4"/>
      <c r="M353" s="6"/>
      <c r="N353" s="8"/>
      <c r="O353" s="9"/>
      <c r="P353" s="10"/>
      <c r="Q353" s="2"/>
      <c r="R353" s="2"/>
    </row>
    <row r="354" spans="5:18" x14ac:dyDescent="0.3">
      <c r="E354" s="4"/>
      <c r="M354" s="6"/>
      <c r="N354" s="8"/>
      <c r="O354" s="9"/>
      <c r="P354" s="10"/>
      <c r="Q354" s="2"/>
      <c r="R354" s="2"/>
    </row>
    <row r="355" spans="5:18" x14ac:dyDescent="0.3">
      <c r="E355" s="4"/>
      <c r="M355" s="6"/>
      <c r="N355" s="8"/>
      <c r="O355" s="9"/>
      <c r="P355" s="10"/>
      <c r="Q355" s="2"/>
      <c r="R355" s="2"/>
    </row>
    <row r="356" spans="5:18" x14ac:dyDescent="0.3">
      <c r="E356" s="4"/>
      <c r="M356" s="6"/>
      <c r="N356" s="8"/>
      <c r="O356" s="9"/>
      <c r="P356" s="10"/>
      <c r="Q356" s="2"/>
      <c r="R356" s="2"/>
    </row>
    <row r="357" spans="5:18" x14ac:dyDescent="0.3">
      <c r="E357" s="4"/>
      <c r="M357" s="6"/>
      <c r="N357" s="8"/>
      <c r="O357" s="9"/>
      <c r="P357" s="10"/>
      <c r="Q357" s="2"/>
      <c r="R357" s="2"/>
    </row>
    <row r="358" spans="5:18" x14ac:dyDescent="0.3">
      <c r="E358" s="4"/>
      <c r="M358" s="6"/>
      <c r="N358" s="8"/>
      <c r="O358" s="9"/>
      <c r="P358" s="10"/>
      <c r="Q358" s="2"/>
      <c r="R358" s="2"/>
    </row>
    <row r="359" spans="5:18" x14ac:dyDescent="0.3">
      <c r="E359" s="4"/>
      <c r="M359" s="6"/>
      <c r="N359" s="8"/>
      <c r="O359" s="9"/>
      <c r="P359" s="10"/>
      <c r="Q359" s="2"/>
      <c r="R359" s="2"/>
    </row>
    <row r="360" spans="5:18" x14ac:dyDescent="0.3">
      <c r="E360" s="4"/>
      <c r="M360" s="6"/>
      <c r="N360" s="8"/>
      <c r="O360" s="9"/>
      <c r="P360" s="10"/>
      <c r="Q360" s="2"/>
      <c r="R360" s="2"/>
    </row>
    <row r="361" spans="5:18" x14ac:dyDescent="0.3">
      <c r="E361" s="4"/>
      <c r="M361" s="6"/>
      <c r="N361" s="8"/>
      <c r="O361" s="9"/>
      <c r="P361" s="10"/>
      <c r="Q361" s="2"/>
      <c r="R361" s="2"/>
    </row>
    <row r="362" spans="5:18" x14ac:dyDescent="0.3">
      <c r="E362" s="4"/>
      <c r="M362" s="6"/>
      <c r="N362" s="8"/>
      <c r="O362" s="9"/>
      <c r="P362" s="10"/>
      <c r="Q362" s="2"/>
      <c r="R362" s="2"/>
    </row>
    <row r="363" spans="5:18" x14ac:dyDescent="0.3">
      <c r="E363" s="4"/>
      <c r="M363" s="6"/>
      <c r="N363" s="8"/>
      <c r="O363" s="9"/>
      <c r="P363" s="10"/>
      <c r="Q363" s="2"/>
      <c r="R363" s="2"/>
    </row>
    <row r="364" spans="5:18" x14ac:dyDescent="0.3">
      <c r="E364" s="4"/>
      <c r="M364" s="6"/>
      <c r="N364" s="8"/>
      <c r="O364" s="9"/>
      <c r="P364" s="10"/>
      <c r="Q364" s="2"/>
      <c r="R364" s="2"/>
    </row>
    <row r="365" spans="5:18" x14ac:dyDescent="0.3">
      <c r="E365" s="4"/>
      <c r="M365" s="6"/>
      <c r="N365" s="8"/>
      <c r="O365" s="9"/>
      <c r="P365" s="10"/>
      <c r="Q365" s="2"/>
      <c r="R365" s="2"/>
    </row>
    <row r="366" spans="5:18" x14ac:dyDescent="0.3">
      <c r="E366" s="4"/>
      <c r="M366" s="6"/>
      <c r="N366" s="8"/>
      <c r="O366" s="9"/>
      <c r="P366" s="10"/>
      <c r="Q366" s="2"/>
      <c r="R366" s="2"/>
    </row>
    <row r="367" spans="5:18" x14ac:dyDescent="0.3">
      <c r="E367" s="4"/>
      <c r="M367" s="6"/>
      <c r="N367" s="8"/>
      <c r="O367" s="9"/>
      <c r="P367" s="10"/>
      <c r="Q367" s="2"/>
      <c r="R367" s="2"/>
    </row>
    <row r="368" spans="5:18" x14ac:dyDescent="0.3">
      <c r="E368" s="4"/>
      <c r="M368" s="6"/>
      <c r="N368" s="8"/>
      <c r="O368" s="9"/>
      <c r="P368" s="10"/>
      <c r="Q368" s="2"/>
      <c r="R368" s="2"/>
    </row>
    <row r="369" spans="5:18" x14ac:dyDescent="0.3">
      <c r="E369" s="4"/>
      <c r="M369" s="6"/>
      <c r="N369" s="8"/>
      <c r="O369" s="9"/>
      <c r="P369" s="10"/>
      <c r="Q369" s="2"/>
      <c r="R369" s="2"/>
    </row>
    <row r="370" spans="5:18" x14ac:dyDescent="0.3">
      <c r="E370" s="4"/>
      <c r="M370" s="6"/>
      <c r="N370" s="8"/>
      <c r="O370" s="9"/>
      <c r="P370" s="10"/>
      <c r="Q370" s="2"/>
      <c r="R370" s="2"/>
    </row>
    <row r="371" spans="5:18" x14ac:dyDescent="0.3">
      <c r="E371" s="4"/>
      <c r="M371" s="6"/>
      <c r="N371" s="8"/>
      <c r="O371" s="9"/>
      <c r="P371" s="10"/>
      <c r="Q371" s="2"/>
      <c r="R371" s="2"/>
    </row>
    <row r="372" spans="5:18" x14ac:dyDescent="0.3">
      <c r="E372" s="4"/>
      <c r="M372" s="6"/>
      <c r="N372" s="8"/>
      <c r="O372" s="9"/>
      <c r="P372" s="10"/>
      <c r="Q372" s="2"/>
      <c r="R372" s="2"/>
    </row>
    <row r="373" spans="5:18" x14ac:dyDescent="0.3">
      <c r="E373" s="4"/>
      <c r="M373" s="6"/>
      <c r="N373" s="8"/>
      <c r="O373" s="9"/>
      <c r="P373" s="10"/>
      <c r="Q373" s="2"/>
      <c r="R373" s="2"/>
    </row>
    <row r="374" spans="5:18" x14ac:dyDescent="0.3">
      <c r="E374" s="4"/>
      <c r="M374" s="6"/>
      <c r="N374" s="8"/>
      <c r="O374" s="9"/>
      <c r="P374" s="10"/>
      <c r="Q374" s="2"/>
      <c r="R374" s="2"/>
    </row>
    <row r="375" spans="5:18" x14ac:dyDescent="0.3">
      <c r="E375" s="4"/>
      <c r="M375" s="6"/>
      <c r="N375" s="8"/>
      <c r="O375" s="9"/>
      <c r="P375" s="10"/>
      <c r="Q375" s="2"/>
      <c r="R375" s="2"/>
    </row>
    <row r="376" spans="5:18" x14ac:dyDescent="0.3">
      <c r="E376" s="4"/>
      <c r="M376" s="6"/>
      <c r="N376" s="8"/>
      <c r="O376" s="9"/>
      <c r="P376" s="10"/>
      <c r="Q376" s="2"/>
      <c r="R376" s="2"/>
    </row>
    <row r="377" spans="5:18" x14ac:dyDescent="0.3">
      <c r="E377" s="4"/>
      <c r="M377" s="6"/>
      <c r="N377" s="8"/>
      <c r="O377" s="9"/>
      <c r="P377" s="10"/>
      <c r="Q377" s="2"/>
      <c r="R377" s="2"/>
    </row>
    <row r="378" spans="5:18" x14ac:dyDescent="0.3">
      <c r="E378" s="4"/>
      <c r="M378" s="6"/>
      <c r="N378" s="8"/>
      <c r="O378" s="9"/>
      <c r="P378" s="10"/>
      <c r="Q378" s="2"/>
      <c r="R378" s="2"/>
    </row>
    <row r="379" spans="5:18" x14ac:dyDescent="0.3">
      <c r="E379" s="4"/>
      <c r="M379" s="6"/>
      <c r="N379" s="8"/>
      <c r="O379" s="9"/>
      <c r="P379" s="10"/>
      <c r="Q379" s="2"/>
      <c r="R379" s="2"/>
    </row>
    <row r="380" spans="5:18" x14ac:dyDescent="0.3">
      <c r="E380" s="4"/>
      <c r="M380" s="6"/>
      <c r="N380" s="8"/>
      <c r="O380" s="9"/>
      <c r="P380" s="10"/>
      <c r="Q380" s="2"/>
      <c r="R380" s="2"/>
    </row>
    <row r="381" spans="5:18" x14ac:dyDescent="0.3">
      <c r="E381" s="4"/>
      <c r="M381" s="6"/>
      <c r="N381" s="8"/>
      <c r="O381" s="9"/>
      <c r="P381" s="10"/>
      <c r="Q381" s="2"/>
      <c r="R381" s="2"/>
    </row>
    <row r="382" spans="5:18" x14ac:dyDescent="0.3">
      <c r="E382" s="4"/>
      <c r="M382" s="6"/>
      <c r="N382" s="8"/>
      <c r="O382" s="9"/>
      <c r="P382" s="10"/>
      <c r="Q382" s="2"/>
      <c r="R382" s="2"/>
    </row>
    <row r="383" spans="5:18" x14ac:dyDescent="0.3">
      <c r="E383" s="4"/>
      <c r="M383" s="6"/>
      <c r="N383" s="8"/>
      <c r="O383" s="9"/>
      <c r="P383" s="10"/>
      <c r="Q383" s="2"/>
      <c r="R383" s="2"/>
    </row>
    <row r="384" spans="5:18" x14ac:dyDescent="0.3">
      <c r="E384" s="4"/>
      <c r="M384" s="6"/>
      <c r="N384" s="8"/>
      <c r="O384" s="9"/>
      <c r="P384" s="10"/>
      <c r="Q384" s="2"/>
      <c r="R384" s="2"/>
    </row>
    <row r="385" spans="5:18" x14ac:dyDescent="0.3">
      <c r="E385" s="4"/>
      <c r="M385" s="6"/>
      <c r="N385" s="8"/>
      <c r="O385" s="9"/>
      <c r="P385" s="10"/>
      <c r="Q385" s="2"/>
      <c r="R385" s="2"/>
    </row>
    <row r="386" spans="5:18" x14ac:dyDescent="0.3">
      <c r="E386" s="4"/>
      <c r="M386" s="6"/>
      <c r="N386" s="8"/>
      <c r="O386" s="9"/>
      <c r="P386" s="10"/>
      <c r="Q386" s="2"/>
      <c r="R386" s="2"/>
    </row>
    <row r="387" spans="5:18" x14ac:dyDescent="0.3">
      <c r="E387" s="4"/>
      <c r="M387" s="6"/>
      <c r="N387" s="8"/>
      <c r="O387" s="9"/>
      <c r="P387" s="10"/>
      <c r="Q387" s="2"/>
      <c r="R387" s="2"/>
    </row>
    <row r="388" spans="5:18" x14ac:dyDescent="0.3">
      <c r="E388" s="4"/>
      <c r="M388" s="6"/>
      <c r="N388" s="8"/>
      <c r="O388" s="9"/>
      <c r="P388" s="10"/>
      <c r="Q388" s="2"/>
      <c r="R388" s="2"/>
    </row>
    <row r="389" spans="5:18" x14ac:dyDescent="0.3">
      <c r="E389" s="4"/>
      <c r="M389" s="6"/>
      <c r="N389" s="8"/>
      <c r="O389" s="9"/>
      <c r="P389" s="10"/>
      <c r="Q389" s="2"/>
      <c r="R389" s="2"/>
    </row>
    <row r="390" spans="5:18" x14ac:dyDescent="0.3">
      <c r="E390" s="4"/>
      <c r="M390" s="6"/>
      <c r="N390" s="8"/>
      <c r="O390" s="9"/>
      <c r="P390" s="10"/>
      <c r="Q390" s="2"/>
      <c r="R390" s="2"/>
    </row>
    <row r="391" spans="5:18" x14ac:dyDescent="0.3">
      <c r="E391" s="4"/>
      <c r="M391" s="6"/>
      <c r="N391" s="8"/>
      <c r="O391" s="9"/>
      <c r="P391" s="10"/>
      <c r="Q391" s="2"/>
      <c r="R391" s="2"/>
    </row>
    <row r="392" spans="5:18" x14ac:dyDescent="0.3">
      <c r="E392" s="4"/>
      <c r="M392" s="6"/>
      <c r="N392" s="8"/>
      <c r="O392" s="9"/>
      <c r="P392" s="10"/>
      <c r="Q392" s="2"/>
      <c r="R392" s="2"/>
    </row>
    <row r="393" spans="5:18" x14ac:dyDescent="0.3">
      <c r="E393" s="4"/>
      <c r="M393" s="6"/>
      <c r="N393" s="8"/>
      <c r="O393" s="9"/>
      <c r="P393" s="10"/>
      <c r="Q393" s="2"/>
      <c r="R393" s="2"/>
    </row>
    <row r="394" spans="5:18" x14ac:dyDescent="0.3">
      <c r="E394" s="4"/>
      <c r="M394" s="6"/>
      <c r="N394" s="8"/>
      <c r="O394" s="9"/>
      <c r="P394" s="10"/>
      <c r="Q394" s="2"/>
      <c r="R394" s="2"/>
    </row>
    <row r="395" spans="5:18" x14ac:dyDescent="0.3">
      <c r="E395" s="4"/>
      <c r="M395" s="6"/>
      <c r="N395" s="8"/>
      <c r="O395" s="9"/>
      <c r="P395" s="10"/>
      <c r="Q395" s="2"/>
      <c r="R395" s="2"/>
    </row>
    <row r="396" spans="5:18" x14ac:dyDescent="0.3">
      <c r="E396" s="4"/>
      <c r="M396" s="6"/>
      <c r="N396" s="8"/>
      <c r="O396" s="9"/>
      <c r="P396" s="10"/>
      <c r="Q396" s="2"/>
      <c r="R396" s="2"/>
    </row>
    <row r="397" spans="5:18" x14ac:dyDescent="0.3">
      <c r="E397" s="4"/>
      <c r="M397" s="6"/>
      <c r="N397" s="8"/>
      <c r="O397" s="9"/>
      <c r="P397" s="10"/>
      <c r="Q397" s="2"/>
      <c r="R397" s="2"/>
    </row>
    <row r="398" spans="5:18" x14ac:dyDescent="0.3">
      <c r="E398" s="4"/>
      <c r="M398" s="6"/>
      <c r="N398" s="8"/>
      <c r="O398" s="9"/>
      <c r="P398" s="10"/>
      <c r="Q398" s="2"/>
      <c r="R398" s="2"/>
    </row>
    <row r="399" spans="5:18" x14ac:dyDescent="0.3">
      <c r="E399" s="4"/>
      <c r="M399" s="6"/>
      <c r="N399" s="8"/>
      <c r="O399" s="9"/>
      <c r="P399" s="10"/>
      <c r="Q399" s="2"/>
      <c r="R399" s="2"/>
    </row>
    <row r="400" spans="5:18" x14ac:dyDescent="0.3">
      <c r="E400" s="4"/>
      <c r="M400" s="6"/>
      <c r="N400" s="8"/>
      <c r="O400" s="9"/>
      <c r="P400" s="10"/>
      <c r="Q400" s="2"/>
      <c r="R400" s="2"/>
    </row>
    <row r="401" spans="5:18" x14ac:dyDescent="0.3">
      <c r="E401" s="4"/>
      <c r="M401" s="6"/>
      <c r="N401" s="8"/>
      <c r="O401" s="9"/>
      <c r="P401" s="10"/>
      <c r="Q401" s="2"/>
      <c r="R401" s="2"/>
    </row>
    <row r="402" spans="5:18" x14ac:dyDescent="0.3">
      <c r="E402" s="4"/>
      <c r="M402" s="6"/>
      <c r="N402" s="8"/>
      <c r="O402" s="9"/>
      <c r="P402" s="10"/>
      <c r="Q402" s="2"/>
      <c r="R402" s="2"/>
    </row>
    <row r="403" spans="5:18" x14ac:dyDescent="0.3">
      <c r="E403" s="4"/>
      <c r="M403" s="6"/>
      <c r="N403" s="8"/>
      <c r="O403" s="9"/>
      <c r="P403" s="10"/>
      <c r="Q403" s="2"/>
      <c r="R403" s="2"/>
    </row>
    <row r="404" spans="5:18" x14ac:dyDescent="0.3">
      <c r="E404" s="4"/>
      <c r="M404" s="6"/>
      <c r="N404" s="8"/>
      <c r="O404" s="9"/>
      <c r="P404" s="10"/>
      <c r="Q404" s="2"/>
      <c r="R404" s="2"/>
    </row>
    <row r="405" spans="5:18" x14ac:dyDescent="0.3">
      <c r="E405" s="4"/>
      <c r="M405" s="6"/>
      <c r="N405" s="8"/>
      <c r="O405" s="9"/>
      <c r="P405" s="10"/>
      <c r="Q405" s="2"/>
      <c r="R405" s="2"/>
    </row>
    <row r="406" spans="5:18" x14ac:dyDescent="0.3">
      <c r="E406" s="4"/>
      <c r="M406" s="6"/>
      <c r="N406" s="8"/>
      <c r="O406" s="9"/>
      <c r="P406" s="10"/>
      <c r="Q406" s="2"/>
      <c r="R406" s="2"/>
    </row>
    <row r="407" spans="5:18" x14ac:dyDescent="0.3">
      <c r="E407" s="4"/>
      <c r="M407" s="6"/>
      <c r="N407" s="8"/>
      <c r="O407" s="9"/>
      <c r="P407" s="10"/>
      <c r="Q407" s="2"/>
      <c r="R407" s="2"/>
    </row>
    <row r="408" spans="5:18" x14ac:dyDescent="0.3">
      <c r="E408" s="4"/>
      <c r="M408" s="6"/>
      <c r="N408" s="8"/>
      <c r="O408" s="9"/>
      <c r="P408" s="10"/>
      <c r="Q408" s="2"/>
      <c r="R408" s="2"/>
    </row>
    <row r="409" spans="5:18" x14ac:dyDescent="0.3">
      <c r="E409" s="4"/>
      <c r="M409" s="6"/>
      <c r="N409" s="8"/>
      <c r="O409" s="9"/>
      <c r="P409" s="10"/>
      <c r="Q409" s="2"/>
      <c r="R409" s="2"/>
    </row>
    <row r="410" spans="5:18" x14ac:dyDescent="0.3">
      <c r="E410" s="4"/>
      <c r="M410" s="6"/>
      <c r="N410" s="8"/>
      <c r="O410" s="9"/>
      <c r="P410" s="10"/>
      <c r="Q410" s="2"/>
      <c r="R410" s="2"/>
    </row>
    <row r="411" spans="5:18" x14ac:dyDescent="0.3">
      <c r="E411" s="4"/>
      <c r="M411" s="6"/>
      <c r="N411" s="8"/>
      <c r="O411" s="9"/>
      <c r="P411" s="10"/>
      <c r="Q411" s="2"/>
      <c r="R411" s="2"/>
    </row>
    <row r="412" spans="5:18" x14ac:dyDescent="0.3">
      <c r="E412" s="4"/>
      <c r="M412" s="6"/>
      <c r="N412" s="8"/>
      <c r="O412" s="9"/>
      <c r="P412" s="10"/>
      <c r="Q412" s="2"/>
      <c r="R412" s="2"/>
    </row>
    <row r="413" spans="5:18" x14ac:dyDescent="0.3">
      <c r="E413" s="4"/>
      <c r="M413" s="6"/>
      <c r="N413" s="8"/>
      <c r="O413" s="9"/>
      <c r="P413" s="10"/>
      <c r="Q413" s="2"/>
      <c r="R413" s="2"/>
    </row>
    <row r="414" spans="5:18" x14ac:dyDescent="0.3">
      <c r="E414" s="4"/>
      <c r="M414" s="6"/>
      <c r="N414" s="8"/>
      <c r="O414" s="9"/>
      <c r="P414" s="10"/>
      <c r="Q414" s="2"/>
      <c r="R414" s="2"/>
    </row>
    <row r="415" spans="5:18" x14ac:dyDescent="0.3">
      <c r="E415" s="4"/>
      <c r="M415" s="6"/>
      <c r="N415" s="8"/>
      <c r="O415" s="9"/>
      <c r="P415" s="10"/>
      <c r="Q415" s="2"/>
      <c r="R415" s="2"/>
    </row>
    <row r="416" spans="5:18" x14ac:dyDescent="0.3">
      <c r="E416" s="4"/>
      <c r="M416" s="6"/>
      <c r="N416" s="8"/>
      <c r="O416" s="9"/>
      <c r="P416" s="10"/>
      <c r="Q416" s="2"/>
      <c r="R416" s="2"/>
    </row>
    <row r="417" spans="5:18" x14ac:dyDescent="0.3">
      <c r="E417" s="4"/>
      <c r="M417" s="6"/>
      <c r="N417" s="8"/>
      <c r="O417" s="9"/>
      <c r="P417" s="10"/>
      <c r="Q417" s="2"/>
      <c r="R417" s="2"/>
    </row>
    <row r="418" spans="5:18" x14ac:dyDescent="0.3">
      <c r="E418" s="4"/>
      <c r="M418" s="6"/>
      <c r="N418" s="8"/>
      <c r="O418" s="9"/>
      <c r="P418" s="10"/>
      <c r="Q418" s="2"/>
      <c r="R418" s="2"/>
    </row>
    <row r="419" spans="5:18" x14ac:dyDescent="0.3">
      <c r="E419" s="4"/>
      <c r="M419" s="6"/>
      <c r="N419" s="8"/>
      <c r="O419" s="9"/>
      <c r="P419" s="10"/>
      <c r="Q419" s="2"/>
      <c r="R419" s="2"/>
    </row>
    <row r="420" spans="5:18" x14ac:dyDescent="0.3">
      <c r="E420" s="4"/>
      <c r="M420" s="6"/>
      <c r="N420" s="8"/>
      <c r="O420" s="9"/>
      <c r="P420" s="10"/>
      <c r="Q420" s="2"/>
      <c r="R420" s="2"/>
    </row>
    <row r="421" spans="5:18" x14ac:dyDescent="0.3">
      <c r="E421" s="4"/>
      <c r="M421" s="6"/>
      <c r="N421" s="8"/>
      <c r="O421" s="9"/>
      <c r="P421" s="10"/>
      <c r="Q421" s="2"/>
      <c r="R421" s="2"/>
    </row>
    <row r="422" spans="5:18" x14ac:dyDescent="0.3">
      <c r="E422" s="4"/>
      <c r="M422" s="6"/>
      <c r="N422" s="8"/>
      <c r="O422" s="9"/>
      <c r="P422" s="10"/>
      <c r="Q422" s="2"/>
      <c r="R422" s="2"/>
    </row>
    <row r="423" spans="5:18" x14ac:dyDescent="0.3">
      <c r="E423" s="4"/>
      <c r="M423" s="6"/>
      <c r="N423" s="8"/>
      <c r="O423" s="9"/>
      <c r="P423" s="10"/>
      <c r="Q423" s="2"/>
      <c r="R423" s="2"/>
    </row>
    <row r="424" spans="5:18" x14ac:dyDescent="0.3">
      <c r="E424" s="4"/>
      <c r="M424" s="6"/>
      <c r="N424" s="8"/>
      <c r="O424" s="9"/>
      <c r="P424" s="10"/>
      <c r="Q424" s="2"/>
      <c r="R424" s="2"/>
    </row>
    <row r="425" spans="5:18" x14ac:dyDescent="0.3">
      <c r="E425" s="4"/>
      <c r="M425" s="6"/>
      <c r="N425" s="8"/>
      <c r="O425" s="9"/>
      <c r="P425" s="10"/>
      <c r="Q425" s="2"/>
      <c r="R425" s="2"/>
    </row>
    <row r="426" spans="5:18" x14ac:dyDescent="0.3">
      <c r="E426" s="4"/>
      <c r="M426" s="6"/>
      <c r="N426" s="8"/>
      <c r="O426" s="9"/>
      <c r="P426" s="10"/>
      <c r="Q426" s="2"/>
      <c r="R426" s="2"/>
    </row>
    <row r="427" spans="5:18" x14ac:dyDescent="0.3">
      <c r="E427" s="4"/>
      <c r="M427" s="6"/>
      <c r="N427" s="8"/>
      <c r="O427" s="9"/>
      <c r="P427" s="10"/>
      <c r="Q427" s="2"/>
      <c r="R427" s="2"/>
    </row>
    <row r="428" spans="5:18" x14ac:dyDescent="0.3">
      <c r="E428" s="4"/>
      <c r="M428" s="6"/>
      <c r="N428" s="8"/>
      <c r="O428" s="9"/>
      <c r="P428" s="10"/>
      <c r="Q428" s="2"/>
      <c r="R428" s="2"/>
    </row>
    <row r="429" spans="5:18" x14ac:dyDescent="0.3">
      <c r="E429" s="4"/>
      <c r="M429" s="6"/>
      <c r="N429" s="8"/>
      <c r="O429" s="9"/>
      <c r="P429" s="10"/>
      <c r="Q429" s="2"/>
      <c r="R429" s="2"/>
    </row>
    <row r="430" spans="5:18" x14ac:dyDescent="0.3">
      <c r="E430" s="4"/>
      <c r="M430" s="6"/>
      <c r="N430" s="8"/>
      <c r="O430" s="9"/>
      <c r="P430" s="10"/>
      <c r="Q430" s="2"/>
      <c r="R430" s="2"/>
    </row>
    <row r="431" spans="5:18" x14ac:dyDescent="0.3">
      <c r="E431" s="4"/>
      <c r="M431" s="6"/>
      <c r="N431" s="8"/>
      <c r="O431" s="9"/>
      <c r="P431" s="10"/>
      <c r="Q431" s="2"/>
      <c r="R431" s="2"/>
    </row>
    <row r="432" spans="5:18" x14ac:dyDescent="0.3">
      <c r="E432" s="4"/>
      <c r="M432" s="6"/>
      <c r="N432" s="8"/>
      <c r="O432" s="9"/>
      <c r="P432" s="10"/>
      <c r="Q432" s="2"/>
      <c r="R432" s="2"/>
    </row>
    <row r="433" spans="5:18" x14ac:dyDescent="0.3">
      <c r="E433" s="4"/>
      <c r="M433" s="6"/>
      <c r="N433" s="8"/>
      <c r="O433" s="9"/>
      <c r="P433" s="10"/>
      <c r="Q433" s="2"/>
      <c r="R433" s="2"/>
    </row>
    <row r="434" spans="5:18" x14ac:dyDescent="0.3">
      <c r="E434" s="4"/>
      <c r="M434" s="6"/>
      <c r="N434" s="8"/>
      <c r="O434" s="9"/>
      <c r="P434" s="10"/>
      <c r="Q434" s="2"/>
      <c r="R434" s="2"/>
    </row>
    <row r="435" spans="5:18" x14ac:dyDescent="0.3">
      <c r="E435" s="4"/>
      <c r="M435" s="6"/>
      <c r="N435" s="8"/>
      <c r="O435" s="9"/>
      <c r="P435" s="10"/>
      <c r="Q435" s="2"/>
      <c r="R435" s="2"/>
    </row>
    <row r="436" spans="5:18" x14ac:dyDescent="0.3">
      <c r="E436" s="4"/>
      <c r="M436" s="6"/>
      <c r="N436" s="8"/>
      <c r="O436" s="9"/>
      <c r="P436" s="10"/>
      <c r="Q436" s="2"/>
      <c r="R436" s="2"/>
    </row>
    <row r="437" spans="5:18" x14ac:dyDescent="0.3">
      <c r="E437" s="4"/>
      <c r="M437" s="6"/>
      <c r="N437" s="8"/>
      <c r="O437" s="9"/>
      <c r="P437" s="10"/>
      <c r="Q437" s="2"/>
      <c r="R437" s="2"/>
    </row>
    <row r="438" spans="5:18" x14ac:dyDescent="0.3">
      <c r="E438" s="4"/>
      <c r="M438" s="6"/>
      <c r="N438" s="8"/>
      <c r="O438" s="9"/>
      <c r="P438" s="10"/>
      <c r="Q438" s="2"/>
      <c r="R438" s="2"/>
    </row>
    <row r="439" spans="5:18" x14ac:dyDescent="0.3">
      <c r="E439" s="4"/>
      <c r="M439" s="6"/>
      <c r="N439" s="8"/>
      <c r="O439" s="9"/>
      <c r="P439" s="10"/>
      <c r="Q439" s="2"/>
      <c r="R439" s="2"/>
    </row>
    <row r="440" spans="5:18" x14ac:dyDescent="0.3">
      <c r="E440" s="4"/>
      <c r="M440" s="6"/>
      <c r="N440" s="8"/>
      <c r="O440" s="9"/>
      <c r="P440" s="10"/>
      <c r="Q440" s="2"/>
      <c r="R440" s="2"/>
    </row>
    <row r="441" spans="5:18" x14ac:dyDescent="0.3">
      <c r="E441" s="4"/>
      <c r="M441" s="6"/>
      <c r="N441" s="8"/>
      <c r="O441" s="9"/>
      <c r="P441" s="10"/>
      <c r="Q441" s="2"/>
      <c r="R441" s="2"/>
    </row>
    <row r="442" spans="5:18" x14ac:dyDescent="0.3">
      <c r="E442" s="4"/>
      <c r="M442" s="6"/>
      <c r="N442" s="8"/>
      <c r="O442" s="9"/>
      <c r="P442" s="10"/>
      <c r="Q442" s="2"/>
      <c r="R442" s="2"/>
    </row>
    <row r="443" spans="5:18" x14ac:dyDescent="0.3">
      <c r="E443" s="4"/>
      <c r="M443" s="6"/>
      <c r="N443" s="8"/>
      <c r="O443" s="9"/>
      <c r="P443" s="10"/>
      <c r="Q443" s="2"/>
      <c r="R443" s="2"/>
    </row>
    <row r="444" spans="5:18" x14ac:dyDescent="0.3">
      <c r="E444" s="4"/>
      <c r="M444" s="6"/>
      <c r="N444" s="8"/>
      <c r="O444" s="9"/>
      <c r="P444" s="10"/>
      <c r="Q444" s="2"/>
      <c r="R444" s="2"/>
    </row>
    <row r="445" spans="5:18" x14ac:dyDescent="0.3">
      <c r="E445" s="4"/>
      <c r="M445" s="6"/>
      <c r="N445" s="8"/>
      <c r="O445" s="9"/>
      <c r="P445" s="10"/>
      <c r="Q445" s="2"/>
      <c r="R445" s="2"/>
    </row>
    <row r="446" spans="5:18" x14ac:dyDescent="0.3">
      <c r="E446" s="4"/>
      <c r="M446" s="6"/>
      <c r="N446" s="8"/>
      <c r="O446" s="9"/>
      <c r="P446" s="10"/>
      <c r="Q446" s="2"/>
      <c r="R446" s="2"/>
    </row>
    <row r="447" spans="5:18" x14ac:dyDescent="0.3">
      <c r="E447" s="4"/>
      <c r="M447" s="6"/>
      <c r="N447" s="8"/>
      <c r="O447" s="9"/>
      <c r="P447" s="10"/>
      <c r="Q447" s="2"/>
      <c r="R447" s="2"/>
    </row>
    <row r="448" spans="5:18" x14ac:dyDescent="0.3">
      <c r="E448" s="4"/>
      <c r="M448" s="6"/>
      <c r="N448" s="8"/>
      <c r="O448" s="9"/>
      <c r="P448" s="10"/>
      <c r="Q448" s="2"/>
      <c r="R448" s="2"/>
    </row>
    <row r="449" spans="5:18" x14ac:dyDescent="0.3">
      <c r="E449" s="4"/>
      <c r="M449" s="6"/>
      <c r="N449" s="8"/>
      <c r="O449" s="9"/>
      <c r="P449" s="10"/>
      <c r="Q449" s="2"/>
      <c r="R449" s="2"/>
    </row>
    <row r="450" spans="5:18" x14ac:dyDescent="0.3">
      <c r="E450" s="4"/>
      <c r="M450" s="6"/>
      <c r="N450" s="8"/>
      <c r="O450" s="9"/>
      <c r="P450" s="10"/>
      <c r="Q450" s="2"/>
      <c r="R450" s="2"/>
    </row>
    <row r="451" spans="5:18" x14ac:dyDescent="0.3">
      <c r="E451" s="4"/>
      <c r="M451" s="6"/>
      <c r="N451" s="8"/>
      <c r="O451" s="9"/>
      <c r="P451" s="10"/>
      <c r="Q451" s="2"/>
      <c r="R451" s="2"/>
    </row>
    <row r="452" spans="5:18" x14ac:dyDescent="0.3">
      <c r="E452" s="4"/>
      <c r="M452" s="6"/>
      <c r="N452" s="8"/>
      <c r="O452" s="9"/>
      <c r="P452" s="10"/>
      <c r="Q452" s="2"/>
      <c r="R452" s="2"/>
    </row>
    <row r="453" spans="5:18" x14ac:dyDescent="0.3">
      <c r="E453" s="4"/>
      <c r="M453" s="6"/>
      <c r="N453" s="8"/>
      <c r="O453" s="9"/>
      <c r="P453" s="10"/>
      <c r="Q453" s="2"/>
      <c r="R453" s="2"/>
    </row>
    <row r="454" spans="5:18" x14ac:dyDescent="0.3">
      <c r="E454" s="4"/>
      <c r="M454" s="6"/>
      <c r="N454" s="8"/>
      <c r="O454" s="9"/>
      <c r="P454" s="10"/>
      <c r="Q454" s="2"/>
      <c r="R454" s="2"/>
    </row>
    <row r="455" spans="5:18" x14ac:dyDescent="0.3">
      <c r="E455" s="4"/>
      <c r="M455" s="6"/>
      <c r="N455" s="8"/>
      <c r="O455" s="9"/>
      <c r="P455" s="10"/>
      <c r="Q455" s="2"/>
      <c r="R455" s="2"/>
    </row>
    <row r="456" spans="5:18" x14ac:dyDescent="0.3">
      <c r="E456" s="4"/>
      <c r="M456" s="6"/>
      <c r="N456" s="8"/>
      <c r="O456" s="9"/>
      <c r="P456" s="10"/>
      <c r="Q456" s="2"/>
      <c r="R456" s="2"/>
    </row>
    <row r="457" spans="5:18" x14ac:dyDescent="0.3">
      <c r="E457" s="4"/>
      <c r="M457" s="6"/>
      <c r="N457" s="8"/>
      <c r="O457" s="9"/>
      <c r="P457" s="10"/>
      <c r="Q457" s="2"/>
      <c r="R457" s="2"/>
    </row>
    <row r="458" spans="5:18" x14ac:dyDescent="0.3">
      <c r="E458" s="4"/>
      <c r="M458" s="6"/>
      <c r="N458" s="8"/>
      <c r="O458" s="9"/>
      <c r="P458" s="10"/>
      <c r="Q458" s="2"/>
      <c r="R458" s="2"/>
    </row>
    <row r="459" spans="5:18" x14ac:dyDescent="0.3">
      <c r="E459" s="4"/>
      <c r="M459" s="6"/>
      <c r="N459" s="8"/>
      <c r="O459" s="9"/>
      <c r="P459" s="10"/>
      <c r="Q459" s="2"/>
      <c r="R459" s="2"/>
    </row>
    <row r="460" spans="5:18" x14ac:dyDescent="0.3">
      <c r="E460" s="4"/>
      <c r="M460" s="6"/>
      <c r="N460" s="8"/>
      <c r="O460" s="9"/>
      <c r="P460" s="10"/>
      <c r="Q460" s="2"/>
      <c r="R460" s="2"/>
    </row>
    <row r="461" spans="5:18" x14ac:dyDescent="0.3">
      <c r="E461" s="4"/>
      <c r="M461" s="6"/>
      <c r="N461" s="8"/>
      <c r="O461" s="9"/>
      <c r="P461" s="10"/>
      <c r="Q461" s="2"/>
      <c r="R461" s="2"/>
    </row>
    <row r="462" spans="5:18" x14ac:dyDescent="0.3">
      <c r="E462" s="4"/>
      <c r="M462" s="6"/>
      <c r="N462" s="8"/>
      <c r="O462" s="9"/>
      <c r="P462" s="10"/>
      <c r="Q462" s="2"/>
      <c r="R462" s="2"/>
    </row>
    <row r="463" spans="5:18" x14ac:dyDescent="0.3">
      <c r="E463" s="4"/>
      <c r="M463" s="6"/>
      <c r="N463" s="8"/>
      <c r="O463" s="9"/>
      <c r="P463" s="10"/>
      <c r="Q463" s="2"/>
      <c r="R463" s="2"/>
    </row>
    <row r="464" spans="5:18" x14ac:dyDescent="0.3">
      <c r="E464" s="4"/>
      <c r="M464" s="6"/>
      <c r="N464" s="8"/>
      <c r="O464" s="9"/>
      <c r="P464" s="10"/>
      <c r="Q464" s="2"/>
      <c r="R464" s="2"/>
    </row>
    <row r="465" spans="5:18" x14ac:dyDescent="0.3">
      <c r="E465" s="4"/>
      <c r="M465" s="6"/>
      <c r="N465" s="8"/>
      <c r="O465" s="9"/>
      <c r="P465" s="10"/>
      <c r="Q465" s="2"/>
      <c r="R465" s="2"/>
    </row>
    <row r="466" spans="5:18" x14ac:dyDescent="0.3">
      <c r="E466" s="4"/>
      <c r="M466" s="6"/>
      <c r="N466" s="8"/>
      <c r="O466" s="9"/>
      <c r="P466" s="10"/>
      <c r="Q466" s="2"/>
      <c r="R466" s="2"/>
    </row>
    <row r="467" spans="5:18" x14ac:dyDescent="0.3">
      <c r="E467" s="4"/>
      <c r="M467" s="6"/>
      <c r="N467" s="8"/>
      <c r="O467" s="9"/>
      <c r="P467" s="10"/>
      <c r="Q467" s="2"/>
      <c r="R467" s="2"/>
    </row>
    <row r="468" spans="5:18" x14ac:dyDescent="0.3">
      <c r="E468" s="4"/>
      <c r="M468" s="6"/>
      <c r="N468" s="8"/>
      <c r="O468" s="9"/>
      <c r="P468" s="10"/>
      <c r="Q468" s="2"/>
      <c r="R468" s="2"/>
    </row>
    <row r="469" spans="5:18" x14ac:dyDescent="0.3">
      <c r="E469" s="4"/>
      <c r="M469" s="6"/>
      <c r="N469" s="8"/>
      <c r="O469" s="9"/>
      <c r="P469" s="10"/>
      <c r="Q469" s="2"/>
      <c r="R469" s="2"/>
    </row>
    <row r="470" spans="5:18" x14ac:dyDescent="0.3">
      <c r="E470" s="4"/>
      <c r="M470" s="6"/>
      <c r="N470" s="8"/>
      <c r="O470" s="9"/>
      <c r="P470" s="10"/>
      <c r="Q470" s="2"/>
      <c r="R470" s="2"/>
    </row>
    <row r="471" spans="5:18" x14ac:dyDescent="0.3">
      <c r="E471" s="4"/>
      <c r="M471" s="6"/>
      <c r="N471" s="8"/>
      <c r="O471" s="9"/>
      <c r="P471" s="10"/>
      <c r="Q471" s="2"/>
      <c r="R471" s="2"/>
    </row>
    <row r="472" spans="5:18" x14ac:dyDescent="0.3">
      <c r="E472" s="4"/>
      <c r="M472" s="6"/>
      <c r="N472" s="8"/>
      <c r="O472" s="9"/>
      <c r="P472" s="10"/>
      <c r="Q472" s="2"/>
      <c r="R472" s="2"/>
    </row>
    <row r="473" spans="5:18" x14ac:dyDescent="0.3">
      <c r="E473" s="4"/>
      <c r="M473" s="6"/>
      <c r="N473" s="8"/>
      <c r="O473" s="9"/>
      <c r="P473" s="10"/>
      <c r="Q473" s="2"/>
      <c r="R473" s="2"/>
    </row>
    <row r="474" spans="5:18" x14ac:dyDescent="0.3">
      <c r="E474" s="4"/>
      <c r="M474" s="6"/>
      <c r="N474" s="8"/>
      <c r="O474" s="9"/>
      <c r="P474" s="10"/>
      <c r="Q474" s="2"/>
      <c r="R474" s="2"/>
    </row>
    <row r="475" spans="5:18" x14ac:dyDescent="0.3">
      <c r="E475" s="4"/>
      <c r="M475" s="6"/>
      <c r="N475" s="8"/>
      <c r="O475" s="9"/>
      <c r="P475" s="10"/>
      <c r="Q475" s="2"/>
      <c r="R475" s="2"/>
    </row>
    <row r="476" spans="5:18" x14ac:dyDescent="0.3">
      <c r="E476" s="4"/>
      <c r="M476" s="6"/>
      <c r="N476" s="8"/>
      <c r="O476" s="9"/>
      <c r="P476" s="10"/>
      <c r="Q476" s="2"/>
      <c r="R476" s="2"/>
    </row>
    <row r="477" spans="5:18" x14ac:dyDescent="0.3">
      <c r="E477" s="4"/>
      <c r="M477" s="6"/>
      <c r="N477" s="8"/>
      <c r="O477" s="9"/>
      <c r="P477" s="10"/>
      <c r="Q477" s="2"/>
      <c r="R477" s="2"/>
    </row>
    <row r="478" spans="5:18" x14ac:dyDescent="0.3">
      <c r="E478" s="4"/>
      <c r="M478" s="6"/>
      <c r="N478" s="8"/>
      <c r="O478" s="9"/>
      <c r="P478" s="10"/>
      <c r="Q478" s="2"/>
      <c r="R478" s="2"/>
    </row>
    <row r="479" spans="5:18" x14ac:dyDescent="0.3">
      <c r="E479" s="4"/>
      <c r="M479" s="6"/>
      <c r="N479" s="8"/>
      <c r="O479" s="9"/>
      <c r="P479" s="10"/>
      <c r="Q479" s="2"/>
      <c r="R479" s="2"/>
    </row>
    <row r="480" spans="5:18" x14ac:dyDescent="0.3">
      <c r="E480" s="4"/>
      <c r="M480" s="6"/>
      <c r="N480" s="8"/>
      <c r="O480" s="9"/>
      <c r="P480" s="10"/>
      <c r="Q480" s="2"/>
      <c r="R480" s="2"/>
    </row>
    <row r="481" spans="5:18" x14ac:dyDescent="0.3">
      <c r="E481" s="4"/>
      <c r="M481" s="6"/>
      <c r="N481" s="8"/>
      <c r="O481" s="9"/>
      <c r="P481" s="10"/>
      <c r="Q481" s="2"/>
      <c r="R481" s="2"/>
    </row>
    <row r="482" spans="5:18" x14ac:dyDescent="0.3">
      <c r="E482" s="4"/>
      <c r="M482" s="6"/>
      <c r="N482" s="8"/>
      <c r="O482" s="9"/>
      <c r="P482" s="10"/>
      <c r="Q482" s="2"/>
      <c r="R482" s="2"/>
    </row>
    <row r="483" spans="5:18" x14ac:dyDescent="0.3">
      <c r="E483" s="4"/>
      <c r="M483" s="6"/>
      <c r="N483" s="8"/>
      <c r="O483" s="9"/>
      <c r="P483" s="10"/>
      <c r="Q483" s="2"/>
      <c r="R483" s="2"/>
    </row>
    <row r="484" spans="5:18" x14ac:dyDescent="0.3">
      <c r="E484" s="4"/>
      <c r="M484" s="6"/>
      <c r="N484" s="8"/>
      <c r="O484" s="9"/>
      <c r="P484" s="10"/>
      <c r="Q484" s="2"/>
      <c r="R484" s="2"/>
    </row>
    <row r="485" spans="5:18" x14ac:dyDescent="0.3">
      <c r="E485" s="4"/>
      <c r="M485" s="6"/>
      <c r="N485" s="8"/>
      <c r="O485" s="9"/>
      <c r="P485" s="10"/>
      <c r="Q485" s="2"/>
      <c r="R485" s="2"/>
    </row>
    <row r="486" spans="5:18" x14ac:dyDescent="0.3">
      <c r="E486" s="4"/>
      <c r="M486" s="6"/>
      <c r="N486" s="8"/>
      <c r="O486" s="9"/>
      <c r="P486" s="10"/>
      <c r="Q486" s="2"/>
      <c r="R486" s="2"/>
    </row>
    <row r="487" spans="5:18" x14ac:dyDescent="0.3">
      <c r="E487" s="4"/>
      <c r="M487" s="6"/>
      <c r="N487" s="8"/>
      <c r="O487" s="9"/>
      <c r="P487" s="10"/>
      <c r="Q487" s="2"/>
      <c r="R487" s="2"/>
    </row>
    <row r="488" spans="5:18" x14ac:dyDescent="0.3">
      <c r="E488" s="4"/>
      <c r="M488" s="6"/>
      <c r="N488" s="8"/>
      <c r="O488" s="9"/>
      <c r="P488" s="10"/>
      <c r="Q488" s="2"/>
      <c r="R488" s="2"/>
    </row>
    <row r="489" spans="5:18" x14ac:dyDescent="0.3">
      <c r="E489" s="4"/>
      <c r="M489" s="6"/>
      <c r="N489" s="8"/>
      <c r="O489" s="9"/>
      <c r="P489" s="10"/>
      <c r="Q489" s="2"/>
      <c r="R489" s="2"/>
    </row>
    <row r="490" spans="5:18" x14ac:dyDescent="0.3">
      <c r="E490" s="4"/>
      <c r="M490" s="6"/>
      <c r="N490" s="8"/>
      <c r="O490" s="9"/>
      <c r="P490" s="10"/>
      <c r="Q490" s="2"/>
      <c r="R490" s="2"/>
    </row>
    <row r="491" spans="5:18" x14ac:dyDescent="0.3">
      <c r="E491" s="4"/>
      <c r="M491" s="6"/>
      <c r="N491" s="8"/>
      <c r="O491" s="9"/>
      <c r="P491" s="10"/>
      <c r="Q491" s="2"/>
      <c r="R491" s="2"/>
    </row>
    <row r="492" spans="5:18" x14ac:dyDescent="0.3">
      <c r="E492" s="4"/>
      <c r="M492" s="6"/>
      <c r="N492" s="8"/>
      <c r="O492" s="9"/>
      <c r="P492" s="10"/>
      <c r="Q492" s="2"/>
      <c r="R492" s="2"/>
    </row>
    <row r="493" spans="5:18" x14ac:dyDescent="0.3">
      <c r="E493" s="4"/>
      <c r="M493" s="6"/>
      <c r="N493" s="8"/>
      <c r="O493" s="9"/>
      <c r="P493" s="10"/>
      <c r="Q493" s="2"/>
      <c r="R493" s="2"/>
    </row>
    <row r="494" spans="5:18" x14ac:dyDescent="0.3">
      <c r="E494" s="4"/>
      <c r="M494" s="6"/>
      <c r="N494" s="8"/>
      <c r="O494" s="9"/>
      <c r="P494" s="10"/>
      <c r="Q494" s="2"/>
      <c r="R494" s="2"/>
    </row>
    <row r="495" spans="5:18" x14ac:dyDescent="0.3">
      <c r="E495" s="4"/>
      <c r="M495" s="6"/>
      <c r="N495" s="8"/>
      <c r="O495" s="9"/>
      <c r="P495" s="10"/>
      <c r="Q495" s="2"/>
      <c r="R495" s="2"/>
    </row>
    <row r="496" spans="5:18" x14ac:dyDescent="0.3">
      <c r="E496" s="4"/>
      <c r="M496" s="6"/>
      <c r="N496" s="8"/>
      <c r="O496" s="9"/>
      <c r="P496" s="10"/>
      <c r="Q496" s="2"/>
      <c r="R496" s="2"/>
    </row>
    <row r="497" spans="5:18" x14ac:dyDescent="0.3">
      <c r="E497" s="4"/>
      <c r="M497" s="6"/>
      <c r="N497" s="8"/>
      <c r="O497" s="9"/>
      <c r="P497" s="10"/>
      <c r="Q497" s="2"/>
      <c r="R497" s="2"/>
    </row>
    <row r="498" spans="5:18" x14ac:dyDescent="0.3">
      <c r="E498" s="4"/>
      <c r="M498" s="6"/>
      <c r="N498" s="8"/>
      <c r="O498" s="9"/>
      <c r="P498" s="10"/>
      <c r="Q498" s="2"/>
      <c r="R498" s="2"/>
    </row>
    <row r="499" spans="5:18" x14ac:dyDescent="0.3">
      <c r="E499" s="4"/>
      <c r="M499" s="6"/>
      <c r="N499" s="8"/>
      <c r="O499" s="9"/>
      <c r="P499" s="10"/>
      <c r="Q499" s="2"/>
      <c r="R499" s="2"/>
    </row>
    <row r="500" spans="5:18" x14ac:dyDescent="0.3">
      <c r="E500" s="4"/>
      <c r="M500" s="6"/>
      <c r="N500" s="8"/>
      <c r="O500" s="9"/>
      <c r="P500" s="10"/>
      <c r="Q500" s="2"/>
      <c r="R500" s="2"/>
    </row>
    <row r="501" spans="5:18" x14ac:dyDescent="0.3">
      <c r="E501" s="4"/>
      <c r="M501" s="6"/>
      <c r="N501" s="8"/>
      <c r="O501" s="9"/>
      <c r="P501" s="10"/>
      <c r="Q501" s="2"/>
      <c r="R501" s="2"/>
    </row>
    <row r="502" spans="5:18" x14ac:dyDescent="0.3">
      <c r="E502" s="4"/>
      <c r="M502" s="6"/>
      <c r="N502" s="8"/>
      <c r="O502" s="9"/>
      <c r="P502" s="10"/>
      <c r="Q502" s="2"/>
      <c r="R502" s="2"/>
    </row>
    <row r="503" spans="5:18" x14ac:dyDescent="0.3">
      <c r="E503" s="4"/>
      <c r="M503" s="6"/>
      <c r="N503" s="8"/>
      <c r="O503" s="9"/>
      <c r="P503" s="10"/>
      <c r="Q503" s="2"/>
      <c r="R503" s="2"/>
    </row>
    <row r="504" spans="5:18" x14ac:dyDescent="0.3">
      <c r="E504" s="4"/>
      <c r="M504" s="6"/>
      <c r="N504" s="8"/>
      <c r="O504" s="9"/>
      <c r="P504" s="10"/>
      <c r="Q504" s="2"/>
      <c r="R504" s="2"/>
    </row>
    <row r="523" spans="1:2" x14ac:dyDescent="0.3">
      <c r="B523" s="1"/>
    </row>
    <row r="524" spans="1:2" x14ac:dyDescent="0.3">
      <c r="A524" s="1"/>
      <c r="B524" s="1"/>
    </row>
    <row r="525" spans="1:2" x14ac:dyDescent="0.3">
      <c r="A525" s="1"/>
      <c r="B525" s="1"/>
    </row>
    <row r="526" spans="1:2" x14ac:dyDescent="0.3">
      <c r="A526" s="1"/>
      <c r="B526" s="1"/>
    </row>
    <row r="527" spans="1:2" x14ac:dyDescent="0.3">
      <c r="A527" s="1"/>
      <c r="B527" s="1"/>
    </row>
    <row r="528" spans="1:2" x14ac:dyDescent="0.3">
      <c r="A528" s="1"/>
      <c r="B528" s="1"/>
    </row>
    <row r="529" spans="1:2" x14ac:dyDescent="0.3">
      <c r="A529" s="1"/>
      <c r="B529" s="1"/>
    </row>
    <row r="530" spans="1:2" x14ac:dyDescent="0.3">
      <c r="A530" s="1"/>
      <c r="B530" s="1"/>
    </row>
    <row r="531" spans="1:2" x14ac:dyDescent="0.3">
      <c r="A531" s="1"/>
      <c r="B531" s="1"/>
    </row>
    <row r="532" spans="1:2" x14ac:dyDescent="0.3">
      <c r="A532" s="1"/>
      <c r="B532" s="1"/>
    </row>
    <row r="533" spans="1:2" x14ac:dyDescent="0.3">
      <c r="A533" s="1"/>
      <c r="B533" s="1"/>
    </row>
    <row r="534" spans="1:2" x14ac:dyDescent="0.3">
      <c r="A534" s="1"/>
      <c r="B534" s="1"/>
    </row>
    <row r="535" spans="1:2" x14ac:dyDescent="0.3">
      <c r="A535" s="1"/>
      <c r="B535" s="1"/>
    </row>
    <row r="536" spans="1:2" x14ac:dyDescent="0.3">
      <c r="A536" s="1"/>
      <c r="B536" s="1"/>
    </row>
    <row r="537" spans="1:2" x14ac:dyDescent="0.3">
      <c r="A537" s="1"/>
      <c r="B537" s="1"/>
    </row>
    <row r="538" spans="1:2" x14ac:dyDescent="0.3">
      <c r="A538" s="1"/>
      <c r="B538" s="1"/>
    </row>
    <row r="539" spans="1:2" x14ac:dyDescent="0.3">
      <c r="A539" s="1"/>
      <c r="B539" s="1"/>
    </row>
    <row r="540" spans="1:2" x14ac:dyDescent="0.3">
      <c r="A540" s="1"/>
      <c r="B540" s="1"/>
    </row>
    <row r="541" spans="1:2" x14ac:dyDescent="0.3">
      <c r="A541" s="1"/>
      <c r="B541" s="1"/>
    </row>
    <row r="542" spans="1:2" x14ac:dyDescent="0.3">
      <c r="A542" s="1"/>
      <c r="B542" s="1"/>
    </row>
    <row r="543" spans="1:2" x14ac:dyDescent="0.3">
      <c r="A543" s="1"/>
      <c r="B543" s="1"/>
    </row>
    <row r="544" spans="1:2" x14ac:dyDescent="0.3">
      <c r="A544" s="1"/>
      <c r="B544" s="1"/>
    </row>
    <row r="545" spans="1:2" x14ac:dyDescent="0.3">
      <c r="A545" s="1"/>
      <c r="B545" s="1"/>
    </row>
    <row r="546" spans="1:2" x14ac:dyDescent="0.3">
      <c r="A546" s="1"/>
      <c r="B546" s="1"/>
    </row>
    <row r="547" spans="1:2" x14ac:dyDescent="0.3">
      <c r="A547" s="1"/>
      <c r="B547" s="1"/>
    </row>
    <row r="548" spans="1:2" x14ac:dyDescent="0.3">
      <c r="A548" s="1"/>
      <c r="B548" s="1"/>
    </row>
    <row r="549" spans="1:2" x14ac:dyDescent="0.3">
      <c r="A549" s="1"/>
      <c r="B549" s="1"/>
    </row>
    <row r="550" spans="1:2" x14ac:dyDescent="0.3">
      <c r="A550" s="1"/>
      <c r="B550" s="1"/>
    </row>
    <row r="551" spans="1:2" x14ac:dyDescent="0.3">
      <c r="A551" s="1"/>
      <c r="B551" s="1"/>
    </row>
    <row r="552" spans="1:2" x14ac:dyDescent="0.3">
      <c r="A552" s="1"/>
      <c r="B552" s="1"/>
    </row>
    <row r="553" spans="1:2" x14ac:dyDescent="0.3">
      <c r="A553" s="1"/>
      <c r="B553" s="1"/>
    </row>
    <row r="554" spans="1:2" x14ac:dyDescent="0.3">
      <c r="A554" s="1"/>
      <c r="B554" s="1"/>
    </row>
    <row r="555" spans="1:2" x14ac:dyDescent="0.3">
      <c r="A555" s="1"/>
      <c r="B555" s="1"/>
    </row>
    <row r="556" spans="1:2" x14ac:dyDescent="0.3">
      <c r="A556" s="1"/>
      <c r="B556" s="1"/>
    </row>
    <row r="557" spans="1:2" x14ac:dyDescent="0.3">
      <c r="A557" s="1"/>
      <c r="B557" s="1"/>
    </row>
    <row r="558" spans="1:2" x14ac:dyDescent="0.3">
      <c r="A558" s="1"/>
      <c r="B558" s="1"/>
    </row>
    <row r="559" spans="1:2" x14ac:dyDescent="0.3">
      <c r="A559" s="1"/>
      <c r="B559" s="1"/>
    </row>
    <row r="560" spans="1:2" x14ac:dyDescent="0.3">
      <c r="A560" s="1"/>
      <c r="B560" s="1"/>
    </row>
    <row r="561" spans="1:2" x14ac:dyDescent="0.3">
      <c r="A561" s="1"/>
      <c r="B561" s="1"/>
    </row>
    <row r="562" spans="1:2" x14ac:dyDescent="0.3">
      <c r="A562" s="1"/>
      <c r="B562" s="1"/>
    </row>
    <row r="563" spans="1:2" x14ac:dyDescent="0.3">
      <c r="A563" s="1"/>
      <c r="B563" s="1"/>
    </row>
    <row r="564" spans="1:2" x14ac:dyDescent="0.3">
      <c r="A564" s="1"/>
      <c r="B564" s="1"/>
    </row>
    <row r="565" spans="1:2" x14ac:dyDescent="0.3">
      <c r="A565" s="1"/>
      <c r="B565" s="1"/>
    </row>
    <row r="566" spans="1:2" x14ac:dyDescent="0.3">
      <c r="A566" s="1"/>
      <c r="B566" s="1"/>
    </row>
    <row r="567" spans="1:2" x14ac:dyDescent="0.3">
      <c r="A567" s="1"/>
      <c r="B567" s="1"/>
    </row>
    <row r="568" spans="1:2" x14ac:dyDescent="0.3">
      <c r="A568" s="1"/>
      <c r="B568" s="1"/>
    </row>
    <row r="569" spans="1:2" x14ac:dyDescent="0.3">
      <c r="A569" s="1"/>
      <c r="B569" s="1"/>
    </row>
    <row r="570" spans="1:2" x14ac:dyDescent="0.3">
      <c r="A570" s="1"/>
      <c r="B570" s="1"/>
    </row>
    <row r="571" spans="1:2" x14ac:dyDescent="0.3">
      <c r="A571" s="1"/>
      <c r="B571" s="1"/>
    </row>
    <row r="572" spans="1:2" x14ac:dyDescent="0.3">
      <c r="A572" s="1"/>
      <c r="B572" s="1"/>
    </row>
    <row r="573" spans="1:2" x14ac:dyDescent="0.3">
      <c r="A573" s="1"/>
      <c r="B573" s="1"/>
    </row>
    <row r="574" spans="1:2" x14ac:dyDescent="0.3">
      <c r="A574" s="1"/>
      <c r="B574" s="1"/>
    </row>
    <row r="575" spans="1:2" x14ac:dyDescent="0.3">
      <c r="A575" s="1"/>
      <c r="B575" s="1"/>
    </row>
    <row r="576" spans="1:2" x14ac:dyDescent="0.3">
      <c r="A576" s="1"/>
      <c r="B576" s="1"/>
    </row>
    <row r="577" spans="1:2" x14ac:dyDescent="0.3">
      <c r="A577" s="1"/>
      <c r="B577" s="1"/>
    </row>
    <row r="578" spans="1:2" x14ac:dyDescent="0.3">
      <c r="A578" s="1"/>
      <c r="B578" s="1"/>
    </row>
    <row r="579" spans="1:2" x14ac:dyDescent="0.3">
      <c r="A579" s="1"/>
      <c r="B579" s="1"/>
    </row>
    <row r="580" spans="1:2" x14ac:dyDescent="0.3">
      <c r="A580" s="1"/>
      <c r="B580" s="1"/>
    </row>
    <row r="581" spans="1:2" x14ac:dyDescent="0.3">
      <c r="A581" s="1"/>
      <c r="B581" s="1"/>
    </row>
    <row r="582" spans="1:2" x14ac:dyDescent="0.3">
      <c r="A582" s="1"/>
      <c r="B582" s="1"/>
    </row>
    <row r="583" spans="1:2" x14ac:dyDescent="0.3">
      <c r="A583" s="1"/>
      <c r="B583" s="1"/>
    </row>
    <row r="584" spans="1:2" x14ac:dyDescent="0.3">
      <c r="A584" s="1"/>
      <c r="B584" s="1"/>
    </row>
    <row r="585" spans="1:2" x14ac:dyDescent="0.3">
      <c r="A585" s="1"/>
      <c r="B585" s="1"/>
    </row>
    <row r="586" spans="1:2" x14ac:dyDescent="0.3">
      <c r="A586" s="1"/>
      <c r="B586" s="1"/>
    </row>
    <row r="587" spans="1:2" x14ac:dyDescent="0.3">
      <c r="A587" s="1"/>
      <c r="B587" s="1"/>
    </row>
    <row r="588" spans="1:2" x14ac:dyDescent="0.3">
      <c r="A588" s="1"/>
      <c r="B588" s="1"/>
    </row>
    <row r="589" spans="1:2" x14ac:dyDescent="0.3">
      <c r="A589" s="1"/>
      <c r="B58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Display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2026-07-21T18:35:49Z</dcterms:created>
  <dcterms:modified xsi:type="dcterms:W3CDTF">2026-08-03T11:49:52Z</dcterms:modified>
</cp:coreProperties>
</file>