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1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41" i="1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P35" i="1"/>
  <c r="P39" i="1"/>
  <c r="Q40" i="1"/>
  <c r="A34" i="1"/>
  <c r="Q8" i="1"/>
  <c r="A24" i="1"/>
  <c r="S19" i="1"/>
  <c r="S15" i="1"/>
  <c r="A25" i="1"/>
  <c r="S5" i="1"/>
  <c r="N21" i="1"/>
  <c r="O25" i="1"/>
  <c r="S9" i="1"/>
  <c r="O18" i="1"/>
  <c r="Q33" i="1"/>
  <c r="A13" i="1"/>
  <c r="D15" i="1"/>
  <c r="O19" i="1"/>
  <c r="N32" i="1"/>
  <c r="S10" i="1"/>
  <c r="N22" i="1"/>
  <c r="Q27" i="1"/>
  <c r="P12" i="1"/>
  <c r="N24" i="1"/>
  <c r="P17" i="1"/>
  <c r="A19" i="1"/>
  <c r="O39" i="1"/>
  <c r="O35" i="1"/>
  <c r="Q30" i="1"/>
  <c r="P14" i="1"/>
  <c r="P36" i="1"/>
  <c r="N36" i="1"/>
  <c r="Q25" i="1"/>
  <c r="N30" i="1"/>
  <c r="P11" i="1"/>
  <c r="O8" i="1"/>
  <c r="P34" i="1"/>
  <c r="D40" i="1"/>
  <c r="O7" i="1"/>
  <c r="Q12" i="1"/>
  <c r="A41" i="1"/>
  <c r="B41" i="1" s="1"/>
  <c r="Q23" i="1"/>
  <c r="N35" i="1"/>
  <c r="S13" i="1"/>
  <c r="A7" i="1"/>
  <c r="A16" i="1"/>
  <c r="P33" i="1"/>
  <c r="A36" i="1"/>
  <c r="S25" i="1"/>
  <c r="P31" i="1"/>
  <c r="S17" i="1"/>
  <c r="A21" i="1"/>
  <c r="A35" i="1"/>
  <c r="A12" i="1"/>
  <c r="O30" i="1"/>
  <c r="A40" i="1"/>
  <c r="P37" i="1"/>
  <c r="N11" i="1"/>
  <c r="Q5" i="1"/>
  <c r="P22" i="1"/>
  <c r="O38" i="1"/>
  <c r="B34" i="1"/>
  <c r="Q37" i="1"/>
  <c r="A33" i="1"/>
  <c r="B36" i="1"/>
  <c r="M40" i="1"/>
  <c r="Q39" i="1"/>
  <c r="S33" i="1"/>
  <c r="P8" i="1"/>
  <c r="Q29" i="1"/>
  <c r="Q10" i="1"/>
  <c r="A39" i="1"/>
  <c r="M15" i="1"/>
  <c r="S37" i="1"/>
  <c r="N37" i="1"/>
  <c r="O26" i="1"/>
  <c r="P40" i="1"/>
  <c r="O29" i="1"/>
  <c r="O11" i="1"/>
  <c r="B25" i="1"/>
  <c r="A23" i="1"/>
  <c r="A6" i="1"/>
  <c r="Q31" i="1"/>
  <c r="A15" i="1"/>
  <c r="A18" i="1"/>
  <c r="N14" i="1"/>
  <c r="B35" i="1"/>
  <c r="S23" i="1"/>
  <c r="Q19" i="1"/>
  <c r="P29" i="1"/>
  <c r="Q28" i="1"/>
  <c r="P20" i="1"/>
  <c r="Q15" i="1"/>
  <c r="N26" i="1"/>
  <c r="B19" i="1"/>
  <c r="B6" i="1"/>
  <c r="N16" i="1"/>
  <c r="O33" i="1"/>
  <c r="N8" i="1"/>
  <c r="A26" i="1"/>
  <c r="S41" i="1"/>
  <c r="P7" i="1"/>
  <c r="P27" i="1"/>
  <c r="P10" i="1"/>
  <c r="Q24" i="1"/>
  <c r="P18" i="1"/>
  <c r="O23" i="1"/>
  <c r="O37" i="1"/>
  <c r="S36" i="1"/>
  <c r="S7" i="1"/>
  <c r="A8" i="1"/>
  <c r="O27" i="1"/>
  <c r="S11" i="1"/>
  <c r="Q13" i="1"/>
  <c r="S29" i="1"/>
  <c r="N23" i="1"/>
  <c r="N9" i="1"/>
  <c r="Q6" i="1"/>
  <c r="A37" i="1"/>
  <c r="S6" i="1"/>
  <c r="P19" i="1"/>
  <c r="A30" i="1"/>
  <c r="B30" i="1" s="1"/>
  <c r="S34" i="1"/>
  <c r="O41" i="1"/>
  <c r="O21" i="1"/>
  <c r="B17" i="1"/>
  <c r="Q11" i="1"/>
  <c r="A20" i="1"/>
  <c r="B20" i="1" s="1"/>
  <c r="A38" i="1"/>
  <c r="P41" i="1"/>
  <c r="B38" i="1"/>
  <c r="S18" i="1"/>
  <c r="N17" i="1"/>
  <c r="B5" i="1"/>
  <c r="Q18" i="1"/>
  <c r="P13" i="1"/>
  <c r="O5" i="1"/>
  <c r="O31" i="1"/>
  <c r="A10" i="1"/>
  <c r="B10" i="1" s="1"/>
  <c r="M41" i="1"/>
  <c r="P25" i="1"/>
  <c r="O13" i="1"/>
  <c r="S40" i="1"/>
  <c r="N12" i="1"/>
  <c r="P32" i="1"/>
  <c r="Q26" i="1"/>
  <c r="N10" i="1"/>
  <c r="Q35" i="1"/>
  <c r="P26" i="1"/>
  <c r="S39" i="1"/>
  <c r="B24" i="1"/>
  <c r="S22" i="1"/>
  <c r="A9" i="1"/>
  <c r="B9" i="1" s="1"/>
  <c r="Q14" i="1"/>
  <c r="O10" i="1"/>
  <c r="S20" i="1"/>
  <c r="N33" i="1"/>
  <c r="N38" i="1"/>
  <c r="Q20" i="1"/>
  <c r="S16" i="1"/>
  <c r="A27" i="1"/>
  <c r="Q9" i="1"/>
  <c r="S8" i="1"/>
  <c r="S28" i="1"/>
  <c r="Q17" i="1"/>
  <c r="O24" i="1"/>
  <c r="B7" i="1"/>
  <c r="B13" i="1"/>
  <c r="P9" i="1"/>
  <c r="S30" i="1"/>
  <c r="N13" i="1"/>
  <c r="N15" i="1"/>
  <c r="O6" i="1"/>
  <c r="P6" i="1"/>
  <c r="S24" i="1"/>
  <c r="O9" i="1"/>
  <c r="N5" i="1"/>
  <c r="P38" i="1"/>
  <c r="O32" i="1"/>
  <c r="O17" i="1"/>
  <c r="O36" i="1"/>
  <c r="S35" i="1"/>
  <c r="N41" i="1"/>
  <c r="S31" i="1"/>
  <c r="N28" i="1"/>
  <c r="Q38" i="1"/>
  <c r="O16" i="1"/>
  <c r="S12" i="1"/>
  <c r="S27" i="1"/>
  <c r="Q36" i="1"/>
  <c r="A32" i="1"/>
  <c r="A11" i="1"/>
  <c r="Q16" i="1"/>
  <c r="A29" i="1"/>
  <c r="B29" i="1" s="1"/>
  <c r="A31" i="1"/>
  <c r="B15" i="1"/>
  <c r="P16" i="1"/>
  <c r="P5" i="1"/>
  <c r="S21" i="1"/>
  <c r="O15" i="1"/>
  <c r="N34" i="1"/>
  <c r="Q7" i="1"/>
  <c r="O22" i="1"/>
  <c r="Q21" i="1"/>
  <c r="B39" i="1"/>
  <c r="B26" i="1"/>
  <c r="A5" i="1"/>
  <c r="N18" i="1"/>
  <c r="N29" i="1"/>
  <c r="P30" i="1"/>
  <c r="O34" i="1"/>
  <c r="N39" i="1"/>
  <c r="N6" i="1"/>
  <c r="A28" i="1"/>
  <c r="B28" i="1" s="1"/>
  <c r="O14" i="1"/>
  <c r="N25" i="1"/>
  <c r="N31" i="1"/>
  <c r="O12" i="1"/>
  <c r="Q32" i="1"/>
  <c r="Q41" i="1"/>
  <c r="O20" i="1"/>
  <c r="Q34" i="1"/>
  <c r="S38" i="1"/>
  <c r="P28" i="1"/>
  <c r="N27" i="1"/>
  <c r="Q22" i="1"/>
  <c r="P24" i="1"/>
  <c r="A17" i="1"/>
  <c r="N40" i="1"/>
  <c r="S14" i="1"/>
  <c r="N20" i="1"/>
  <c r="O40" i="1"/>
  <c r="A22" i="1"/>
  <c r="B22" i="1" s="1"/>
  <c r="D41" i="1"/>
  <c r="N19" i="1"/>
  <c r="O28" i="1"/>
  <c r="P15" i="1"/>
  <c r="S26" i="1"/>
  <c r="N7" i="1"/>
  <c r="B12" i="1"/>
  <c r="S32" i="1"/>
  <c r="B31" i="1"/>
  <c r="A14" i="1"/>
  <c r="B14" i="1" s="1"/>
  <c r="P23" i="1"/>
  <c r="B16" i="1"/>
  <c r="P21" i="1"/>
  <c r="B23" i="1"/>
  <c r="M13" i="1"/>
  <c r="D5" i="1"/>
  <c r="M24" i="1"/>
  <c r="D27" i="1"/>
  <c r="K20" i="1"/>
  <c r="L20" i="1"/>
  <c r="L5" i="1"/>
  <c r="L34" i="1"/>
  <c r="L36" i="1"/>
  <c r="L31" i="1"/>
  <c r="L26" i="1"/>
  <c r="L38" i="1"/>
  <c r="D26" i="1"/>
  <c r="M30" i="1"/>
  <c r="D8" i="1"/>
  <c r="L23" i="1"/>
  <c r="D37" i="1"/>
  <c r="M29" i="1"/>
  <c r="S2" i="1"/>
  <c r="M20" i="1"/>
  <c r="M12" i="1"/>
  <c r="D17" i="1"/>
  <c r="D19" i="1"/>
  <c r="D16" i="1"/>
  <c r="K24" i="1"/>
  <c r="K39" i="1"/>
  <c r="K13" i="1"/>
  <c r="K31" i="1"/>
  <c r="L39" i="1"/>
  <c r="K6" i="1"/>
  <c r="D30" i="1"/>
  <c r="M34" i="1"/>
  <c r="K16" i="1"/>
  <c r="L19" i="1"/>
  <c r="L7" i="1"/>
  <c r="K22" i="1"/>
  <c r="K26" i="1"/>
  <c r="M27" i="1"/>
  <c r="M33" i="1"/>
  <c r="D29" i="1"/>
  <c r="D22" i="1"/>
  <c r="L14" i="1"/>
  <c r="K38" i="1"/>
  <c r="M19" i="1"/>
  <c r="M32" i="1"/>
  <c r="D34" i="1"/>
  <c r="M39" i="1"/>
  <c r="M5" i="1"/>
  <c r="D9" i="1"/>
  <c r="M28" i="1"/>
  <c r="D14" i="1"/>
  <c r="D12" i="1"/>
  <c r="K34" i="1"/>
  <c r="K25" i="1"/>
  <c r="K12" i="1"/>
  <c r="L6" i="1"/>
  <c r="L30" i="1"/>
  <c r="K7" i="1"/>
  <c r="D28" i="1"/>
  <c r="L35" i="1"/>
  <c r="L28" i="1"/>
  <c r="L24" i="1"/>
  <c r="M14" i="1"/>
  <c r="M37" i="1"/>
  <c r="D31" i="1"/>
  <c r="M6" i="1"/>
  <c r="D32" i="1"/>
  <c r="M17" i="1"/>
  <c r="M23" i="1"/>
  <c r="D23" i="1"/>
  <c r="D39" i="1"/>
  <c r="D11" i="1"/>
  <c r="D33" i="1"/>
  <c r="M16" i="1"/>
  <c r="L25" i="1"/>
  <c r="K5" i="1"/>
  <c r="K23" i="1"/>
  <c r="L9" i="1"/>
  <c r="L16" i="1"/>
  <c r="K30" i="1"/>
  <c r="K28" i="1"/>
  <c r="D20" i="1"/>
  <c r="K10" i="1"/>
  <c r="D38" i="1"/>
  <c r="D25" i="1"/>
  <c r="L12" i="1"/>
  <c r="M11" i="1"/>
  <c r="M36" i="1"/>
  <c r="D10" i="1"/>
  <c r="M26" i="1"/>
  <c r="D35" i="1"/>
  <c r="M10" i="1"/>
  <c r="M22" i="1"/>
  <c r="D18" i="1"/>
  <c r="M25" i="1"/>
  <c r="M31" i="1"/>
  <c r="K19" i="1"/>
  <c r="K9" i="1"/>
  <c r="L17" i="1"/>
  <c r="K35" i="1"/>
  <c r="K14" i="1"/>
  <c r="L13" i="1"/>
  <c r="L22" i="1"/>
  <c r="K29" i="1"/>
  <c r="K36" i="1"/>
  <c r="L29" i="1"/>
  <c r="M35" i="1"/>
  <c r="D6" i="1"/>
  <c r="M7" i="1"/>
  <c r="M9" i="1"/>
  <c r="M8" i="1"/>
  <c r="M38" i="1"/>
  <c r="M18" i="1"/>
  <c r="D13" i="1"/>
  <c r="M21" i="1"/>
  <c r="L10" i="1"/>
  <c r="K17" i="1"/>
  <c r="D7" i="1"/>
  <c r="D21" i="1"/>
  <c r="D24" i="1"/>
  <c r="D36" i="1"/>
  <c r="G41" i="1" l="1"/>
  <c r="L41" i="1"/>
  <c r="I41" i="1"/>
  <c r="H41" i="1"/>
  <c r="T41" i="1"/>
  <c r="K41" i="1"/>
  <c r="J41" i="1"/>
  <c r="R41" i="1"/>
  <c r="J24" i="1"/>
  <c r="T35" i="1"/>
  <c r="I28" i="1"/>
  <c r="R24" i="1"/>
  <c r="R35" i="1"/>
  <c r="T28" i="1"/>
  <c r="H24" i="1"/>
  <c r="J35" i="1"/>
  <c r="I24" i="1"/>
  <c r="G35" i="1"/>
  <c r="T24" i="1"/>
  <c r="G28" i="1"/>
  <c r="H28" i="1"/>
  <c r="G24" i="1"/>
  <c r="J28" i="1"/>
  <c r="I35" i="1"/>
  <c r="R28" i="1"/>
  <c r="H35" i="1"/>
  <c r="T22" i="1"/>
  <c r="G22" i="1"/>
  <c r="H22" i="1"/>
  <c r="I22" i="1"/>
  <c r="R22" i="1"/>
  <c r="J22" i="1"/>
  <c r="T25" i="1"/>
  <c r="G25" i="1"/>
  <c r="I25" i="1"/>
  <c r="R25" i="1"/>
  <c r="H25" i="1"/>
  <c r="J25" i="1"/>
  <c r="H29" i="1"/>
  <c r="I29" i="1"/>
  <c r="T29" i="1"/>
  <c r="G29" i="1"/>
  <c r="R29" i="1"/>
  <c r="J29" i="1"/>
  <c r="J23" i="1"/>
  <c r="H38" i="1"/>
  <c r="R23" i="1"/>
  <c r="I38" i="1"/>
  <c r="T23" i="1"/>
  <c r="R38" i="1"/>
  <c r="H23" i="1"/>
  <c r="G38" i="1"/>
  <c r="I23" i="1"/>
  <c r="J38" i="1"/>
  <c r="G23" i="1"/>
  <c r="T38" i="1"/>
  <c r="J31" i="1"/>
  <c r="I31" i="1"/>
  <c r="G31" i="1"/>
  <c r="H31" i="1"/>
  <c r="R31" i="1"/>
  <c r="T31" i="1"/>
  <c r="G39" i="1"/>
  <c r="T39" i="1"/>
  <c r="H19" i="1"/>
  <c r="R30" i="1"/>
  <c r="T19" i="1"/>
  <c r="I39" i="1"/>
  <c r="G30" i="1"/>
  <c r="R19" i="1"/>
  <c r="R39" i="1"/>
  <c r="T30" i="1"/>
  <c r="I19" i="1"/>
  <c r="G19" i="1"/>
  <c r="J39" i="1"/>
  <c r="I30" i="1"/>
  <c r="J19" i="1"/>
  <c r="H39" i="1"/>
  <c r="H30" i="1"/>
  <c r="J30" i="1"/>
  <c r="I20" i="1"/>
  <c r="J20" i="1"/>
  <c r="G20" i="1"/>
  <c r="H20" i="1"/>
  <c r="R20" i="1"/>
  <c r="T20" i="1"/>
  <c r="R26" i="1"/>
  <c r="G36" i="1"/>
  <c r="I34" i="1"/>
  <c r="J36" i="1"/>
  <c r="H34" i="1"/>
  <c r="I26" i="1"/>
  <c r="R36" i="1"/>
  <c r="G26" i="1"/>
  <c r="I36" i="1"/>
  <c r="J26" i="1"/>
  <c r="T34" i="1"/>
  <c r="H36" i="1"/>
  <c r="H26" i="1"/>
  <c r="R34" i="1"/>
  <c r="J34" i="1"/>
  <c r="T26" i="1"/>
  <c r="T36" i="1"/>
  <c r="G34" i="1"/>
  <c r="T15" i="1"/>
  <c r="R15" i="1"/>
  <c r="J15" i="1"/>
  <c r="K15" i="1"/>
  <c r="I15" i="1"/>
  <c r="H15" i="1"/>
  <c r="L15" i="1"/>
  <c r="G15" i="1"/>
  <c r="T5" i="1"/>
  <c r="I5" i="1"/>
  <c r="R5" i="1"/>
  <c r="G5" i="1"/>
  <c r="H5" i="1"/>
  <c r="J5" i="1"/>
  <c r="I9" i="1"/>
  <c r="J9" i="1"/>
  <c r="R9" i="1"/>
  <c r="T9" i="1"/>
  <c r="H9" i="1"/>
  <c r="G9" i="1"/>
  <c r="H12" i="1"/>
  <c r="R13" i="1"/>
  <c r="G13" i="1"/>
  <c r="T12" i="1"/>
  <c r="J13" i="1"/>
  <c r="R14" i="1"/>
  <c r="T14" i="1"/>
  <c r="J14" i="1"/>
  <c r="J12" i="1"/>
  <c r="T13" i="1"/>
  <c r="I12" i="1"/>
  <c r="H14" i="1"/>
  <c r="I13" i="1"/>
  <c r="R12" i="1"/>
  <c r="G12" i="1"/>
  <c r="I14" i="1"/>
  <c r="H13" i="1"/>
  <c r="G14" i="1"/>
  <c r="G6" i="1"/>
  <c r="R6" i="1"/>
  <c r="H6" i="1"/>
  <c r="T6" i="1"/>
  <c r="I6" i="1"/>
  <c r="J6" i="1"/>
  <c r="H7" i="1"/>
  <c r="R7" i="1"/>
  <c r="J7" i="1"/>
  <c r="T7" i="1"/>
  <c r="G7" i="1"/>
  <c r="I7" i="1"/>
  <c r="J10" i="1"/>
  <c r="R10" i="1"/>
  <c r="G10" i="1"/>
  <c r="H10" i="1"/>
  <c r="T10" i="1"/>
  <c r="I10" i="1"/>
  <c r="T17" i="1"/>
  <c r="I17" i="1"/>
  <c r="J17" i="1"/>
  <c r="R17" i="1"/>
  <c r="H17" i="1"/>
  <c r="G17" i="1"/>
  <c r="R16" i="1"/>
  <c r="I16" i="1"/>
  <c r="H16" i="1"/>
  <c r="J16" i="1"/>
  <c r="T16" i="1"/>
  <c r="G16" i="1"/>
  <c r="B11" i="1"/>
  <c r="B32" i="1"/>
  <c r="B37" i="1"/>
  <c r="B18" i="1"/>
  <c r="B33" i="1"/>
  <c r="B8" i="1"/>
  <c r="B27" i="1"/>
  <c r="B21" i="1"/>
  <c r="B40" i="1"/>
  <c r="K11" i="1"/>
  <c r="L11" i="1"/>
  <c r="L32" i="1"/>
  <c r="K32" i="1"/>
  <c r="K37" i="1"/>
  <c r="L37" i="1"/>
  <c r="K18" i="1"/>
  <c r="L18" i="1"/>
  <c r="L33" i="1"/>
  <c r="K33" i="1"/>
  <c r="K8" i="1"/>
  <c r="L8" i="1"/>
  <c r="L27" i="1"/>
  <c r="K27" i="1"/>
  <c r="L21" i="1"/>
  <c r="K21" i="1"/>
  <c r="G40" i="1" l="1"/>
  <c r="R40" i="1"/>
  <c r="H40" i="1"/>
  <c r="L40" i="1"/>
  <c r="T40" i="1"/>
  <c r="K40" i="1"/>
  <c r="J40" i="1"/>
  <c r="I40" i="1"/>
  <c r="T37" i="1"/>
  <c r="H32" i="1"/>
  <c r="R37" i="1"/>
  <c r="I37" i="1"/>
  <c r="G37" i="1"/>
  <c r="G32" i="1"/>
  <c r="R32" i="1"/>
  <c r="T32" i="1"/>
  <c r="J37" i="1"/>
  <c r="J32" i="1"/>
  <c r="H37" i="1"/>
  <c r="I32" i="1"/>
  <c r="T21" i="1"/>
  <c r="H21" i="1"/>
  <c r="R21" i="1"/>
  <c r="J21" i="1"/>
  <c r="G21" i="1"/>
  <c r="I21" i="1"/>
  <c r="R33" i="1"/>
  <c r="G33" i="1"/>
  <c r="J33" i="1"/>
  <c r="H33" i="1"/>
  <c r="T33" i="1"/>
  <c r="I33" i="1"/>
  <c r="I18" i="1"/>
  <c r="H18" i="1"/>
  <c r="J18" i="1"/>
  <c r="R18" i="1"/>
  <c r="T18" i="1"/>
  <c r="G18" i="1"/>
  <c r="T27" i="1"/>
  <c r="J27" i="1"/>
  <c r="I27" i="1"/>
  <c r="R27" i="1"/>
  <c r="H27" i="1"/>
  <c r="G27" i="1"/>
  <c r="H8" i="1"/>
  <c r="I11" i="1"/>
  <c r="I8" i="1"/>
  <c r="J11" i="1"/>
  <c r="H11" i="1"/>
  <c r="G11" i="1"/>
  <c r="R11" i="1"/>
  <c r="R8" i="1"/>
  <c r="J8" i="1"/>
  <c r="T11" i="1"/>
  <c r="T8" i="1"/>
  <c r="G8" i="1"/>
</calcChain>
</file>

<file path=xl/sharedStrings.xml><?xml version="1.0" encoding="utf-8"?>
<sst xmlns="http://schemas.openxmlformats.org/spreadsheetml/2006/main" count="66" uniqueCount="65">
  <si>
    <t>Symbols</t>
  </si>
  <si>
    <t>Long Description</t>
  </si>
  <si>
    <t>Open</t>
  </si>
  <si>
    <t>High</t>
  </si>
  <si>
    <t>Last</t>
  </si>
  <si>
    <t>NC</t>
  </si>
  <si>
    <t>%NC</t>
  </si>
  <si>
    <t>Low</t>
  </si>
  <si>
    <t>Y_Setttle</t>
  </si>
  <si>
    <t>Annual %NC</t>
  </si>
  <si>
    <t>ADC</t>
  </si>
  <si>
    <t>Continuation</t>
  </si>
  <si>
    <t>#</t>
  </si>
  <si>
    <t>#.0</t>
  </si>
  <si>
    <t>#.00</t>
  </si>
  <si>
    <t>#.000</t>
  </si>
  <si>
    <t>#.0000</t>
  </si>
  <si>
    <t>#.00000</t>
  </si>
  <si>
    <t>#.000000</t>
  </si>
  <si>
    <t>#.0000000</t>
  </si>
  <si>
    <t>YM?</t>
  </si>
  <si>
    <t>EP?</t>
  </si>
  <si>
    <t>ENQ?</t>
  </si>
  <si>
    <t>EMD?</t>
  </si>
  <si>
    <t>RTY?</t>
  </si>
  <si>
    <t>DD?</t>
  </si>
  <si>
    <t>DSX?</t>
  </si>
  <si>
    <t>QFA?</t>
  </si>
  <si>
    <t>PIL?</t>
  </si>
  <si>
    <t>NKD?</t>
  </si>
  <si>
    <t>FVA?</t>
  </si>
  <si>
    <t>TYA?</t>
  </si>
  <si>
    <t>USA?</t>
  </si>
  <si>
    <t>DL?</t>
  </si>
  <si>
    <t>DB?</t>
  </si>
  <si>
    <t>FGBX?</t>
  </si>
  <si>
    <t>QGA?</t>
  </si>
  <si>
    <t>GCE?</t>
  </si>
  <si>
    <t>SIE?</t>
  </si>
  <si>
    <t>PLE?</t>
  </si>
  <si>
    <t>CLE?</t>
  </si>
  <si>
    <t>HOE?</t>
  </si>
  <si>
    <t>RBE?</t>
  </si>
  <si>
    <t>NGE?</t>
  </si>
  <si>
    <t>TUA?</t>
  </si>
  <si>
    <t>DXE?</t>
  </si>
  <si>
    <t>EU6?</t>
  </si>
  <si>
    <t>JY6?</t>
  </si>
  <si>
    <t>BP6?</t>
  </si>
  <si>
    <t>CA6?</t>
  </si>
  <si>
    <t>SF6?</t>
  </si>
  <si>
    <t>DA6?</t>
  </si>
  <si>
    <t>NE6?</t>
  </si>
  <si>
    <t>MX6?</t>
  </si>
  <si>
    <t>EB?</t>
  </si>
  <si>
    <t>BTC?</t>
  </si>
  <si>
    <t>COIN</t>
  </si>
  <si>
    <t>CQG Market Data Including All Time Highs and Lows</t>
  </si>
  <si>
    <t xml:space="preserve">  Copyright © 2022 CQG Inc.</t>
  </si>
  <si>
    <t>Ribbon</t>
  </si>
  <si>
    <t>High Date &amp; Price</t>
  </si>
  <si>
    <t>Low Date &amp; Price</t>
  </si>
  <si>
    <t>Monthly %NC</t>
  </si>
  <si>
    <t>Weekly %NC</t>
  </si>
  <si>
    <t xml:space="preserve">The dashboard when first launched may take a few minutes to populate due to the large amount of historical data being pulled from CQG.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</si>
</sst>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24"/>
      <color theme="4"/>
      <name val="Century Gothic"/>
      <family val="2"/>
    </font>
    <font>
      <sz val="13"/>
      <color theme="0"/>
      <name val="Century Gothic"/>
      <family val="2"/>
    </font>
    <font>
      <sz val="12"/>
      <color rgb="FF00000F"/>
      <name val="Century Gothic"/>
      <family val="2"/>
    </font>
    <font>
      <sz val="1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</fills>
  <borders count="10">
    <border>
      <left/>
      <right/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10" fontId="3" fillId="2" borderId="2" xfId="0" applyNumberFormat="1" applyFont="1" applyFill="1" applyBorder="1" applyAlignment="1">
      <alignment horizontal="center" shrinkToFi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3" fillId="4" borderId="2" xfId="0" quotePrefix="1" applyFont="1" applyFill="1" applyBorder="1" applyAlignment="1">
      <alignment horizontal="center" shrinkToFit="1"/>
    </xf>
    <xf numFmtId="0" fontId="3" fillId="4" borderId="2" xfId="0" applyFont="1" applyFill="1" applyBorder="1" applyAlignment="1">
      <alignment horizontal="center" shrinkToFit="1"/>
    </xf>
    <xf numFmtId="10" fontId="3" fillId="4" borderId="2" xfId="0" applyNumberFormat="1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shrinkToFi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</v>
        <stp/>
        <stp>ContractData</stp>
        <stp>Tsize(NKD?)</stp>
        <stp>LastQuoteToday</stp>
        <stp/>
        <stp>T</stp>
        <tr r="A14" s="1"/>
      </tp>
      <tp>
        <v>0.88080000000000003</v>
        <stp/>
        <stp>StudyData</stp>
        <stp>NE6?</stp>
        <stp>MaxAll^</stp>
        <stp/>
        <stp>Max</stp>
        <stp>ADC</stp>
        <stp>0</stp>
        <stp>all</stp>
        <stp/>
        <stp/>
        <stp/>
        <stp>T</stp>
        <tr r="R37" s="1"/>
      </tp>
      <tp>
        <v>27</v>
        <stp/>
        <stp>StudyData</stp>
        <stp>NE6?</stp>
        <stp>MinAll^</stp>
        <stp/>
        <stp>Day</stp>
        <stp>ADC</stp>
        <stp>0</stp>
        <stp>all</stp>
        <stp/>
        <stp/>
        <stp/>
        <stp>T</stp>
        <tr r="S37" s="1"/>
      </tp>
      <tp>
        <v>0.39650000000000002</v>
        <stp/>
        <stp>StudyData</stp>
        <stp>NE6?</stp>
        <stp>MinAll^</stp>
        <stp/>
        <stp>Min</stp>
        <stp>ADC</stp>
        <stp>0</stp>
        <stp>all</stp>
        <stp/>
        <stp/>
        <stp/>
        <stp>T</stp>
        <tr r="T37" s="1"/>
      </tp>
      <tp>
        <v>1E-3</v>
        <stp/>
        <stp>ContractData</stp>
        <stp>Tsize(NGE?)</stp>
        <stp>LastQuoteToday</stp>
        <stp/>
        <stp>T</stp>
        <tr r="A29" s="1"/>
        <tr r="A29" s="1"/>
      </tp>
      <tp>
        <v>1</v>
        <stp/>
        <stp>StudyData</stp>
        <stp>NE6?</stp>
        <stp>MaxAll^</stp>
        <stp/>
        <stp>Day</stp>
        <stp>ADC</stp>
        <stp>0</stp>
        <stp>all</stp>
        <stp/>
        <stp/>
        <stp/>
        <stp>T</stp>
        <tr r="Q37" s="1"/>
      </tp>
      <tp>
        <v>5.0000000000000002E-5</v>
        <stp/>
        <stp>ContractData</stp>
        <stp>Tsize(NE6?)</stp>
        <stp>LastQuoteToday</stp>
        <stp/>
        <stp>T</stp>
        <tr r="A37" s="1"/>
        <tr r="A37" s="1"/>
      </tp>
      <tp>
        <v>7.8125E-3</v>
        <stp/>
        <stp>ContractData</stp>
        <stp>FVA?</stp>
        <stp>TickSize</stp>
        <stp/>
        <stp>T</stp>
        <tr r="B16" s="1"/>
        <tr r="B16" s="1"/>
      </tp>
      <tp>
        <v>1.4167000000000001</v>
        <stp/>
        <stp>StudyData</stp>
        <stp>SF6?</stp>
        <stp>MaxAll^</stp>
        <stp/>
        <stp>Max</stp>
        <stp>ADC</stp>
        <stp>0</stp>
        <stp>all</stp>
        <stp/>
        <stp/>
        <stp/>
        <stp>T</stp>
        <tr r="R35" s="1"/>
      </tp>
      <tp>
        <v>6</v>
        <stp/>
        <stp>StudyData</stp>
        <stp>SF6?</stp>
        <stp>MinAll^</stp>
        <stp/>
        <stp>Day</stp>
        <stp>ADC</stp>
        <stp>0</stp>
        <stp>all</stp>
        <stp/>
        <stp/>
        <stp/>
        <stp>T</stp>
        <tr r="S35" s="1"/>
      </tp>
      <tp>
        <v>0.54920000000000002</v>
        <stp/>
        <stp>StudyData</stp>
        <stp>SF6?</stp>
        <stp>MinAll^</stp>
        <stp/>
        <stp>Min</stp>
        <stp>ADC</stp>
        <stp>0</stp>
        <stp>all</stp>
        <stp/>
        <stp/>
        <stp/>
        <stp>T</stp>
        <tr r="T35" s="1"/>
      </tp>
      <tp>
        <v>9</v>
        <stp/>
        <stp>StudyData</stp>
        <stp>SF6?</stp>
        <stp>MaxAll^</stp>
        <stp/>
        <stp>Day</stp>
        <stp>ADC</stp>
        <stp>0</stp>
        <stp>all</stp>
        <stp/>
        <stp/>
        <stp/>
        <stp>T</stp>
        <tr r="Q35" s="1"/>
      </tp>
      <tp>
        <v>1.0000000000000001E-5</v>
        <stp/>
        <stp>ContractData</stp>
        <stp>Tsize(MX6?)</stp>
        <stp>LastQuoteToday</stp>
        <stp/>
        <stp>T</stp>
        <tr r="A38" s="1"/>
        <tr r="A38" s="1"/>
      </tp>
      <tp>
        <v>3.90625E-3</v>
        <stp/>
        <stp>ContractData</stp>
        <stp>TUA?</stp>
        <stp>TickSize</stp>
        <stp/>
        <stp>T</stp>
        <tr r="B15" s="1"/>
      </tp>
      <tp>
        <v>5.0000000000000002E-5</v>
        <stp/>
        <stp>ContractData</stp>
        <stp>EU6?</stp>
        <stp>TickSize</stp>
        <stp/>
        <stp>T</stp>
        <tr r="B31" s="1"/>
        <tr r="B31" s="1"/>
        <tr r="B31" s="1"/>
        <tr r="B31" s="1"/>
      </tp>
      <tp>
        <v>10</v>
        <stp/>
        <stp>StudyData</stp>
        <stp>QFA?</stp>
        <stp>MinAll^</stp>
        <stp/>
        <stp>Day</stp>
        <stp>ADC</stp>
        <stp>0</stp>
        <stp>all</stp>
        <stp/>
        <stp/>
        <stp/>
        <stp>T</stp>
        <tr r="S12" s="1"/>
      </tp>
      <tp>
        <v>7885.5</v>
        <stp/>
        <stp>StudyData</stp>
        <stp>QFA?</stp>
        <stp>MaxAll^</stp>
        <stp/>
        <stp>Max</stp>
        <stp>ADC</stp>
        <stp>0</stp>
        <stp>all</stp>
        <stp/>
        <stp/>
        <stp/>
        <stp>T</stp>
        <tr r="R12" s="1"/>
      </tp>
      <tp>
        <v>22</v>
        <stp/>
        <stp>StudyData</stp>
        <stp>QFA?</stp>
        <stp>MaxAll^</stp>
        <stp/>
        <stp>Day</stp>
        <stp>ADC</stp>
        <stp>0</stp>
        <stp>all</stp>
        <stp/>
        <stp/>
        <stp/>
        <stp>T</stp>
        <tr r="Q12" s="1"/>
      </tp>
      <tp>
        <v>1510</v>
        <stp/>
        <stp>StudyData</stp>
        <stp>QFA?</stp>
        <stp>MinAll^</stp>
        <stp/>
        <stp>Min</stp>
        <stp>ADC</stp>
        <stp>0</stp>
        <stp>all</stp>
        <stp/>
        <stp/>
        <stp/>
        <stp>T</stp>
        <tr r="T12" s="1"/>
      </tp>
      <tp>
        <v>0.1</v>
        <stp/>
        <stp>ContractData</stp>
        <stp>RTY?</stp>
        <stp>TickSize</stp>
        <stp/>
        <stp>T</stp>
        <tr r="B9" s="1"/>
        <tr r="B9" s="1"/>
        <tr r="B9" s="1"/>
        <tr r="B9" s="1"/>
      </tp>
      <tp>
        <v>5</v>
        <stp/>
        <stp>ContractData</stp>
        <stp>BTC?</stp>
        <stp>TickSize</stp>
        <stp/>
        <stp>T</stp>
        <tr r="B40" s="1"/>
        <tr r="B40" s="1"/>
        <tr r="B40" s="1"/>
        <tr r="B40" s="1"/>
      </tp>
      <tp>
        <v>12</v>
        <stp/>
        <stp>StudyData</stp>
        <stp>QGA?</stp>
        <stp>MinAll^</stp>
        <stp/>
        <stp>Day</stp>
        <stp>ADC</stp>
        <stp>0</stp>
        <stp>all</stp>
        <stp/>
        <stp/>
        <stp/>
        <stp>T</stp>
        <tr r="S22" s="1"/>
      </tp>
      <tp>
        <v>139.84</v>
        <stp/>
        <stp>StudyData</stp>
        <stp>QGA?</stp>
        <stp>MaxAll^</stp>
        <stp/>
        <stp>Max</stp>
        <stp>ADC</stp>
        <stp>0</stp>
        <stp>all</stp>
        <stp/>
        <stp/>
        <stp/>
        <stp>T</stp>
        <tr r="R22" s="1"/>
      </tp>
      <tp>
        <v>24</v>
        <stp/>
        <stp>StudyData</stp>
        <stp>NGE?</stp>
        <stp>MinAll^</stp>
        <stp/>
        <stp>Day</stp>
        <stp>ADC</stp>
        <stp>0</stp>
        <stp>all</stp>
        <stp/>
        <stp/>
        <stp/>
        <stp>T</stp>
        <tr r="S29" s="1"/>
      </tp>
      <tp>
        <v>15.65</v>
        <stp/>
        <stp>StudyData</stp>
        <stp>NGE?</stp>
        <stp>MaxAll^</stp>
        <stp/>
        <stp>Max</stp>
        <stp>ADC</stp>
        <stp>0</stp>
        <stp>all</stp>
        <stp/>
        <stp/>
        <stp/>
        <stp>T</stp>
        <tr r="R29" s="1"/>
      </tp>
      <tp>
        <v>9</v>
        <stp/>
        <stp>StudyData</stp>
        <stp>QGA?</stp>
        <stp>MaxAll^</stp>
        <stp/>
        <stp>Day</stp>
        <stp>ADC</stp>
        <stp>0</stp>
        <stp>all</stp>
        <stp/>
        <stp/>
        <stp/>
        <stp>T</stp>
        <tr r="Q22" s="1"/>
      </tp>
      <tp>
        <v>13.41</v>
        <stp/>
        <stp>StudyData</stp>
        <stp>QGA?</stp>
        <stp>MinAll^</stp>
        <stp/>
        <stp>Min</stp>
        <stp>ADC</stp>
        <stp>0</stp>
        <stp>all</stp>
        <stp/>
        <stp/>
        <stp/>
        <stp>T</stp>
        <tr r="T22" s="1"/>
      </tp>
      <tp>
        <v>13</v>
        <stp/>
        <stp>StudyData</stp>
        <stp>NGE?</stp>
        <stp>MaxAll^</stp>
        <stp/>
        <stp>Day</stp>
        <stp>ADC</stp>
        <stp>0</stp>
        <stp>all</stp>
        <stp/>
        <stp/>
        <stp/>
        <stp>T</stp>
        <tr r="Q29" s="1"/>
      </tp>
      <tp>
        <v>1.02</v>
        <stp/>
        <stp>StudyData</stp>
        <stp>NGE?</stp>
        <stp>MinAll^</stp>
        <stp/>
        <stp>Min</stp>
        <stp>ADC</stp>
        <stp>0</stp>
        <stp>all</stp>
        <stp/>
        <stp/>
        <stp/>
        <stp>T</stp>
        <tr r="T29" s="1"/>
      </tp>
      <tp>
        <v>1</v>
        <stp/>
        <stp>ContractData</stp>
        <stp>DSX?</stp>
        <stp>TickSize</stp>
        <stp/>
        <stp>T</stp>
        <tr r="B11" s="1"/>
        <tr r="B11" s="1"/>
        <tr r="B11" s="1"/>
        <tr r="B11" s="1"/>
      </tp>
      <tp>
        <v>3.125E-2</v>
        <stp/>
        <stp>ContractData</stp>
        <stp>USA?</stp>
        <stp>TickSize</stp>
        <stp/>
        <stp>T</stp>
        <tr r="B18" s="1"/>
        <tr r="B18" s="1"/>
        <tr r="B18" s="1"/>
        <tr r="B18" s="1"/>
      </tp>
      <tp>
        <v>-0.18</v>
        <stp/>
        <stp>ContractData</stp>
        <stp>DL?</stp>
        <stp>NetLastTradeToday</stp>
        <stp/>
        <stp>T</stp>
        <tr r="H19" s="1"/>
      </tp>
      <tp>
        <v>1.1043000000000001</v>
        <stp/>
        <stp>StudyData</stp>
        <stp>CA6?</stp>
        <stp>MaxAll^</stp>
        <stp/>
        <stp>Max</stp>
        <stp>ADC</stp>
        <stp>0</stp>
        <stp>all</stp>
        <stp/>
        <stp/>
        <stp/>
        <stp>T</stp>
        <tr r="R34" s="1"/>
      </tp>
      <tp>
        <v>1.1005</v>
        <stp/>
        <stp>StudyData</stp>
        <stp>DA6?</stp>
        <stp>MaxAll^</stp>
        <stp/>
        <stp>Max</stp>
        <stp>ADC</stp>
        <stp>0</stp>
        <stp>all</stp>
        <stp/>
        <stp/>
        <stp/>
        <stp>T</stp>
        <tr r="R36" s="1"/>
      </tp>
      <tp>
        <v>17</v>
        <stp/>
        <stp>StudyData</stp>
        <stp>CA6?</stp>
        <stp>MinAll^</stp>
        <stp/>
        <stp>Day</stp>
        <stp>ADC</stp>
        <stp>0</stp>
        <stp>all</stp>
        <stp/>
        <stp/>
        <stp/>
        <stp>T</stp>
        <tr r="S34" s="1"/>
      </tp>
      <tp>
        <v>1</v>
        <stp/>
        <stp>StudyData</stp>
        <stp>DA6?</stp>
        <stp>MinAll^</stp>
        <stp/>
        <stp>Day</stp>
        <stp>ADC</stp>
        <stp>0</stp>
        <stp>all</stp>
        <stp/>
        <stp/>
        <stp/>
        <stp>T</stp>
        <tr r="S36" s="1"/>
      </tp>
      <tp>
        <v>0.47739999999999999</v>
        <stp/>
        <stp>StudyData</stp>
        <stp>DA6?</stp>
        <stp>MinAll^</stp>
        <stp/>
        <stp>Min</stp>
        <stp>ADC</stp>
        <stp>0</stp>
        <stp>all</stp>
        <stp/>
        <stp/>
        <stp/>
        <stp>T</stp>
        <tr r="T36" s="1"/>
      </tp>
      <tp>
        <v>0.61699999999999999</v>
        <stp/>
        <stp>StudyData</stp>
        <stp>CA6?</stp>
        <stp>MinAll^</stp>
        <stp/>
        <stp>Min</stp>
        <stp>ADC</stp>
        <stp>0</stp>
        <stp>all</stp>
        <stp/>
        <stp/>
        <stp/>
        <stp>T</stp>
        <tr r="T34" s="1"/>
      </tp>
      <tp>
        <v>7</v>
        <stp/>
        <stp>StudyData</stp>
        <stp>CA6?</stp>
        <stp>MaxAll^</stp>
        <stp/>
        <stp>Day</stp>
        <stp>ADC</stp>
        <stp>0</stp>
        <stp>all</stp>
        <stp/>
        <stp/>
        <stp/>
        <stp>T</stp>
        <tr r="Q34" s="1"/>
      </tp>
      <tp>
        <v>28</v>
        <stp/>
        <stp>StudyData</stp>
        <stp>DA6?</stp>
        <stp>MaxAll^</stp>
        <stp/>
        <stp>Day</stp>
        <stp>ADC</stp>
        <stp>0</stp>
        <stp>all</stp>
        <stp/>
        <stp/>
        <stp/>
        <stp>T</stp>
        <tr r="Q36" s="1"/>
      </tp>
      <tp>
        <v>4.9999999999999998E-7</v>
        <stp/>
        <stp>ContractData</stp>
        <stp>Tsize(JY6?)</stp>
        <stp>LastQuoteToday</stp>
        <stp/>
        <stp>T</stp>
        <tr r="A32" s="1"/>
        <tr r="A32" s="1"/>
      </tp>
      <tp>
        <v>63</v>
        <stp/>
        <stp>ContractData</stp>
        <stp>YM?</stp>
        <stp>NetLastTradeToday</stp>
        <stp/>
        <stp>T</stp>
        <tr r="H5" s="1"/>
      </tp>
      <tp>
        <v>17</v>
        <stp/>
        <stp>StudyData</stp>
        <stp>RBE?</stp>
        <stp>MinAll^</stp>
        <stp/>
        <stp>Day</stp>
        <stp>ADC</stp>
        <stp>0</stp>
        <stp>all</stp>
        <stp/>
        <stp/>
        <stp/>
        <stp>T</stp>
        <tr r="S28" s="1"/>
      </tp>
      <tp>
        <v>4.3259999999999996</v>
        <stp/>
        <stp>StudyData</stp>
        <stp>RBE?</stp>
        <stp>MaxAll^</stp>
        <stp/>
        <stp>Max</stp>
        <stp>ADC</stp>
        <stp>0</stp>
        <stp>all</stp>
        <stp/>
        <stp/>
        <stp/>
        <stp>T</stp>
        <tr r="R28" s="1"/>
      </tp>
      <tp>
        <v>6</v>
        <stp/>
        <stp>StudyData</stp>
        <stp>RBE?</stp>
        <stp>MaxAll^</stp>
        <stp/>
        <stp>Day</stp>
        <stp>ADC</stp>
        <stp>0</stp>
        <stp>all</stp>
        <stp/>
        <stp/>
        <stp/>
        <stp>T</stp>
        <tr r="Q28" s="1"/>
      </tp>
      <tp>
        <v>0.32550000000000001</v>
        <stp/>
        <stp>StudyData</stp>
        <stp>RBE?</stp>
        <stp>MinAll^</stp>
        <stp/>
        <stp>Min</stp>
        <stp>ADC</stp>
        <stp>0</stp>
        <stp>all</stp>
        <stp/>
        <stp/>
        <stp/>
        <stp>T</stp>
        <tr r="T28" s="1"/>
      </tp>
      <tp>
        <v>1E-4</v>
        <stp/>
        <stp>ContractData</stp>
        <stp>Tsize(HOE?)</stp>
        <stp>LastQuoteToday</stp>
        <stp/>
        <stp>T</stp>
        <tr r="A27" s="1"/>
        <tr r="A27" s="1"/>
      </tp>
      <tp>
        <v>1E-4</v>
        <stp/>
        <stp>ContractData</stp>
        <stp>BP6?</stp>
        <stp>TickSize</stp>
        <stp/>
        <stp>T</stp>
        <tr r="B33" s="1"/>
        <tr r="B33" s="1"/>
        <tr r="B33" s="1"/>
        <tr r="B33" s="1"/>
      </tp>
      <tp>
        <v>25</v>
        <stp/>
        <stp>StudyData</stp>
        <stp>GCE?</stp>
        <stp>MinAll^</stp>
        <stp/>
        <stp>Day</stp>
        <stp>ADC</stp>
        <stp>0</stp>
        <stp>all</stp>
        <stp/>
        <stp/>
        <stp/>
        <stp>T</stp>
        <tr r="S23" s="1"/>
      </tp>
      <tp>
        <v>2089.1999999999998</v>
        <stp/>
        <stp>StudyData</stp>
        <stp>GCE?</stp>
        <stp>MaxAll^</stp>
        <stp/>
        <stp>Max</stp>
        <stp>ADC</stp>
        <stp>0</stp>
        <stp>all</stp>
        <stp/>
        <stp/>
        <stp/>
        <stp>T</stp>
        <tr r="R23" s="1"/>
      </tp>
      <tp>
        <v>7</v>
        <stp/>
        <stp>StudyData</stp>
        <stp>GCE?</stp>
        <stp>MaxAll^</stp>
        <stp/>
        <stp>Day</stp>
        <stp>ADC</stp>
        <stp>0</stp>
        <stp>all</stp>
        <stp/>
        <stp/>
        <stp/>
        <stp>T</stp>
        <tr r="Q23" s="1"/>
      </tp>
      <tp>
        <v>100</v>
        <stp/>
        <stp>StudyData</stp>
        <stp>GCE?</stp>
        <stp>MinAll^</stp>
        <stp/>
        <stp>Min</stp>
        <stp>ADC</stp>
        <stp>0</stp>
        <stp>all</stp>
        <stp/>
        <stp/>
        <stp/>
        <stp>T</stp>
        <tr r="T23" s="1"/>
      </tp>
      <tp>
        <v>0.1</v>
        <stp/>
        <stp>ContractData</stp>
        <stp>Tsize(GCE?)</stp>
        <stp>LastQuoteToday</stp>
        <stp/>
        <stp>T</stp>
        <tr r="A23" s="1"/>
        <tr r="A23" s="1"/>
      </tp>
      <tp>
        <v>21</v>
        <stp/>
        <stp>StudyData</stp>
        <stp>CLE?</stp>
        <stp>MinAll^</stp>
        <stp/>
        <stp>Day</stp>
        <stp>ADC</stp>
        <stp>0</stp>
        <stp>all</stp>
        <stp/>
        <stp/>
        <stp/>
        <stp>T</stp>
        <tr r="S26" s="1"/>
      </tp>
      <tp>
        <v>30</v>
        <stp/>
        <stp>StudyData</stp>
        <stp>PLE?</stp>
        <stp>MinAll^</stp>
        <stp/>
        <stp>Day</stp>
        <stp>ADC</stp>
        <stp>0</stp>
        <stp>all</stp>
        <stp/>
        <stp/>
        <stp/>
        <stp>T</stp>
        <tr r="S25" s="1"/>
      </tp>
      <tp>
        <v>147.27000000000001</v>
        <stp/>
        <stp>StudyData</stp>
        <stp>CLE?</stp>
        <stp>MaxAll^</stp>
        <stp/>
        <stp>Max</stp>
        <stp>ADC</stp>
        <stp>0</stp>
        <stp>all</stp>
        <stp/>
        <stp/>
        <stp/>
        <stp>T</stp>
        <tr r="R26" s="1"/>
      </tp>
      <tp>
        <v>2308.8000000000002</v>
        <stp/>
        <stp>StudyData</stp>
        <stp>PLE?</stp>
        <stp>MaxAll^</stp>
        <stp/>
        <stp>Max</stp>
        <stp>ADC</stp>
        <stp>0</stp>
        <stp>all</stp>
        <stp/>
        <stp/>
        <stp/>
        <stp>T</stp>
        <tr r="R25" s="1"/>
      </tp>
      <tp>
        <v>11</v>
        <stp/>
        <stp>StudyData</stp>
        <stp>CLE?</stp>
        <stp>MaxAll^</stp>
        <stp/>
        <stp>Day</stp>
        <stp>ADC</stp>
        <stp>0</stp>
        <stp>all</stp>
        <stp/>
        <stp/>
        <stp/>
        <stp>T</stp>
        <tr r="Q26" s="1"/>
      </tp>
      <tp>
        <v>4</v>
        <stp/>
        <stp>StudyData</stp>
        <stp>PLE?</stp>
        <stp>MaxAll^</stp>
        <stp/>
        <stp>Day</stp>
        <stp>ADC</stp>
        <stp>0</stp>
        <stp>all</stp>
        <stp/>
        <stp/>
        <stp/>
        <stp>T</stp>
        <tr r="Q25" s="1"/>
      </tp>
      <tp>
        <v>126</v>
        <stp/>
        <stp>StudyData</stp>
        <stp>PLE?</stp>
        <stp>MinAll^</stp>
        <stp/>
        <stp>Min</stp>
        <stp>ADC</stp>
        <stp>0</stp>
        <stp>all</stp>
        <stp/>
        <stp/>
        <stp/>
        <stp>T</stp>
        <tr r="T25" s="1"/>
      </tp>
      <tp>
        <v>6.5</v>
        <stp/>
        <stp>StudyData</stp>
        <stp>CLE?</stp>
        <stp>MinAll^</stp>
        <stp/>
        <stp>Min</stp>
        <stp>ADC</stp>
        <stp>0</stp>
        <stp>all</stp>
        <stp/>
        <stp/>
        <stp/>
        <stp>T</stp>
        <tr r="T26" s="1"/>
      </tp>
      <tp>
        <v>7.8125E-3</v>
        <stp/>
        <stp>ContractData</stp>
        <stp>Tsize(FVA?)</stp>
        <stp>LastQuoteToday</stp>
        <stp/>
        <stp>T</stp>
        <tr r="A16" s="1"/>
        <tr r="A16" s="1"/>
      </tp>
      <tp>
        <v>2924.2</v>
        <stp/>
        <stp>StudyData</stp>
        <stp>EMD?</stp>
        <stp>MaxAll^</stp>
        <stp/>
        <stp>Max</stp>
        <stp>ADC</stp>
        <stp>0</stp>
        <stp>all</stp>
        <stp/>
        <stp/>
        <stp/>
        <stp>T</stp>
        <tr r="R8" s="1"/>
      </tp>
      <tp>
        <v>10</v>
        <stp/>
        <stp>StudyData</stp>
        <stp>EMD?</stp>
        <stp>MinAll^</stp>
        <stp/>
        <stp>Day</stp>
        <stp>ADC</stp>
        <stp>0</stp>
        <stp>all</stp>
        <stp/>
        <stp/>
        <stp/>
        <stp>T</stp>
        <tr r="S8" s="1"/>
      </tp>
      <tp>
        <v>370</v>
        <stp/>
        <stp>StudyData</stp>
        <stp>EMD?</stp>
        <stp>MinAll^</stp>
        <stp/>
        <stp>Min</stp>
        <stp>ADC</stp>
        <stp>0</stp>
        <stp>all</stp>
        <stp/>
        <stp/>
        <stp/>
        <stp>T</stp>
        <tr r="T8" s="1"/>
      </tp>
      <tp>
        <v>8</v>
        <stp/>
        <stp>StudyData</stp>
        <stp>EMD?</stp>
        <stp>MaxAll^</stp>
        <stp/>
        <stp>Day</stp>
        <stp>ADC</stp>
        <stp>0</stp>
        <stp>all</stp>
        <stp/>
        <stp/>
        <stp/>
        <stp>T</stp>
        <tr r="Q8" s="1"/>
      </tp>
      <tp>
        <v>0.25</v>
        <stp/>
        <stp>ContractData</stp>
        <stp>Tsize(ENQ?)</stp>
        <stp>LastQuoteToday</stp>
        <stp/>
        <stp>T</stp>
        <tr r="A7" s="1"/>
        <tr r="A7" s="1"/>
      </tp>
      <tp>
        <v>0.1</v>
        <stp/>
        <stp>ContractData</stp>
        <stp>Tsize(EMD?)</stp>
        <stp>LastQuoteToday</stp>
        <stp/>
        <stp>T</stp>
        <tr r="A8" s="1"/>
        <tr r="A8" s="1"/>
      </tp>
      <tp>
        <v>5.0000000000000002E-5</v>
        <stp/>
        <stp>ContractData</stp>
        <stp>Tsize(EU6?)</stp>
        <stp>LastQuoteToday</stp>
        <stp/>
        <stp>T</stp>
        <tr r="A31" s="1"/>
        <tr r="A31" s="1"/>
      </tp>
      <tp>
        <v>-0.73</v>
        <stp/>
        <stp>ContractData</stp>
        <stp>DB?</stp>
        <stp>NetLastTradeToday</stp>
        <stp/>
        <stp>T</stp>
        <tr r="H20" s="1"/>
      </tp>
      <tp>
        <v>6.6000000000000008E-3</v>
        <stp/>
        <stp>ContractData</stp>
        <stp>EB?</stp>
        <stp>NetLastTradeToday</stp>
        <stp/>
        <stp>T</stp>
        <tr r="H39" s="1"/>
      </tp>
      <tp>
        <v>8</v>
        <stp/>
        <stp>StudyData</stp>
        <stp>ENQ?</stp>
        <stp>MinAll^</stp>
        <stp/>
        <stp>Day</stp>
        <stp>ADC</stp>
        <stp>0</stp>
        <stp>all</stp>
        <stp/>
        <stp/>
        <stp/>
        <stp>T</stp>
        <tr r="S7" s="1"/>
      </tp>
      <tp>
        <v>16767.5</v>
        <stp/>
        <stp>StudyData</stp>
        <stp>ENQ?</stp>
        <stp>MaxAll^</stp>
        <stp/>
        <stp>Max</stp>
        <stp>ADC</stp>
        <stp>0</stp>
        <stp>all</stp>
        <stp/>
        <stp/>
        <stp/>
        <stp>T</stp>
        <tr r="R7" s="1"/>
      </tp>
      <tp>
        <v>22</v>
        <stp/>
        <stp>StudyData</stp>
        <stp>ENQ?</stp>
        <stp>MaxAll^</stp>
        <stp/>
        <stp>Day</stp>
        <stp>ADC</stp>
        <stp>0</stp>
        <stp>all</stp>
        <stp/>
        <stp/>
        <stp/>
        <stp>T</stp>
        <tr r="Q7" s="1"/>
      </tp>
      <tp>
        <v>797.5</v>
        <stp/>
        <stp>StudyData</stp>
        <stp>ENQ?</stp>
        <stp>MinAll^</stp>
        <stp/>
        <stp>Min</stp>
        <stp>ADC</stp>
        <stp>0</stp>
        <stp>all</stp>
        <stp/>
        <stp/>
        <stp/>
        <stp>T</stp>
        <tr r="T7" s="1"/>
      </tp>
      <tp>
        <v>5.0000000000000002E-5</v>
        <stp/>
        <stp>ContractData</stp>
        <stp>Tsize(DA6?)</stp>
        <stp>LastQuoteToday</stp>
        <stp/>
        <stp>T</stp>
        <tr r="A36" s="1"/>
        <tr r="A36" s="1"/>
      </tp>
      <tp>
        <v>5.0000000000000001E-3</v>
        <stp/>
        <stp>ContractData</stp>
        <stp>Tsize(DXE?)</stp>
        <stp>LastQuoteToday</stp>
        <stp/>
        <stp>T</stp>
        <tr r="A30" s="1"/>
        <tr r="A30" s="1"/>
      </tp>
      <tp>
        <v>1</v>
        <stp/>
        <stp>ContractData</stp>
        <stp>Tsize(DSX?)</stp>
        <stp>LastQuoteToday</stp>
        <stp/>
        <stp>T</stp>
        <tr r="A11" s="1"/>
      </tp>
      <tp>
        <v>14</v>
        <stp/>
        <stp>StudyData</stp>
        <stp>COIN</stp>
        <stp>MaxAll^</stp>
        <stp/>
        <stp>Day</stp>
        <stp>ADC</stp>
        <stp>0</stp>
        <stp>all</stp>
        <stp/>
        <stp/>
        <stp/>
        <stp>T</stp>
        <tr r="Q41" s="1"/>
      </tp>
      <tp>
        <v>40.83</v>
        <stp/>
        <stp>StudyData</stp>
        <stp>COIN</stp>
        <stp>MinAll^</stp>
        <stp/>
        <stp>Min</stp>
        <stp>ADC</stp>
        <stp>0</stp>
        <stp>all</stp>
        <stp/>
        <stp/>
        <stp/>
        <stp>T</stp>
        <tr r="T41" s="1"/>
      </tp>
      <tp>
        <v>17</v>
        <stp/>
        <stp>StudyData</stp>
        <stp>HOE?</stp>
        <stp>MinAll^</stp>
        <stp/>
        <stp>Day</stp>
        <stp>ADC</stp>
        <stp>0</stp>
        <stp>all</stp>
        <stp/>
        <stp/>
        <stp/>
        <stp>T</stp>
        <tr r="S27" s="1"/>
      </tp>
      <tp>
        <v>4.6708999999999996</v>
        <stp/>
        <stp>StudyData</stp>
        <stp>HOE?</stp>
        <stp>MaxAll^</stp>
        <stp/>
        <stp>Max</stp>
        <stp>ADC</stp>
        <stp>0</stp>
        <stp>all</stp>
        <stp/>
        <stp/>
        <stp/>
        <stp>T</stp>
        <tr r="R27" s="1"/>
      </tp>
      <tp>
        <v>12</v>
        <stp/>
        <stp>StudyData</stp>
        <stp>COIN</stp>
        <stp>MinAll^</stp>
        <stp/>
        <stp>Day</stp>
        <stp>ADC</stp>
        <stp>0</stp>
        <stp>all</stp>
        <stp/>
        <stp/>
        <stp/>
        <stp>T</stp>
        <tr r="S41" s="1"/>
      </tp>
      <tp>
        <v>429.54</v>
        <stp/>
        <stp>StudyData</stp>
        <stp>COIN</stp>
        <stp>MaxAll^</stp>
        <stp/>
        <stp>Max</stp>
        <stp>ADC</stp>
        <stp>0</stp>
        <stp>all</stp>
        <stp/>
        <stp/>
        <stp/>
        <stp>T</stp>
        <tr r="R41" s="1"/>
      </tp>
      <tp>
        <v>9</v>
        <stp/>
        <stp>StudyData</stp>
        <stp>HOE?</stp>
        <stp>MaxAll^</stp>
        <stp/>
        <stp>Day</stp>
        <stp>ADC</stp>
        <stp>0</stp>
        <stp>all</stp>
        <stp/>
        <stp/>
        <stp/>
        <stp>T</stp>
        <tr r="Q27" s="1"/>
      </tp>
      <tp>
        <v>0.29299999999999998</v>
        <stp/>
        <stp>StudyData</stp>
        <stp>HOE?</stp>
        <stp>MinAll^</stp>
        <stp/>
        <stp>Min</stp>
        <stp>ADC</stp>
        <stp>0</stp>
        <stp>all</stp>
        <stp/>
        <stp/>
        <stp/>
        <stp>T</stp>
        <tr r="T27" s="1"/>
      </tp>
      <tp>
        <v>0.01</v>
        <stp/>
        <stp>ContractData</stp>
        <stp>Tsize(COIN)</stp>
        <stp>LastQuoteToday</stp>
        <stp/>
        <stp>T</stp>
        <tr r="A41" s="1"/>
        <tr r="A41" s="1"/>
      </tp>
      <tp>
        <v>0.01</v>
        <stp/>
        <stp>ContractData</stp>
        <stp>Tsize(CLE?)</stp>
        <stp>LastQuoteToday</stp>
        <stp/>
        <stp>T</stp>
        <tr r="A26" s="1"/>
        <tr r="A26" s="1"/>
      </tp>
      <tp t="s">
        <v>E-mini Dow ($5), Sep 22</v>
        <stp/>
        <stp>ContractData</stp>
        <stp>YM?</stp>
        <stp>LongDescription</stp>
        <stp/>
        <stp>T</stp>
        <tr r="D5" s="1"/>
      </tp>
      <tp>
        <v>5.0000000000000002E-5</v>
        <stp/>
        <stp>ContractData</stp>
        <stp>Tsize(CA6?)</stp>
        <stp>LastQuoteToday</stp>
        <stp/>
        <stp>T</stp>
        <tr r="A34" s="1"/>
        <tr r="A34" s="1"/>
      </tp>
      <tp t="s">
        <v>Euro BOBL (5yr), Sep 22</v>
        <stp/>
        <stp>ContractData</stp>
        <stp>DL?</stp>
        <stp>LongDescription</stp>
        <stp/>
        <stp>T</stp>
        <tr r="D19" s="1"/>
      </tp>
      <tp t="s">
        <v>Euro Bund (10yr), Sep 22</v>
        <stp/>
        <stp>ContractData</stp>
        <stp>DB?</stp>
        <stp>LongDescription</stp>
        <stp/>
        <stp>T</stp>
        <tr r="D20" s="1"/>
      </tp>
      <tp t="s">
        <v>DAX Index, Jun 22</v>
        <stp/>
        <stp>ContractData</stp>
        <stp>DD?</stp>
        <stp>LongDescription</stp>
        <stp/>
        <stp>T</stp>
        <tr r="D10" s="1"/>
      </tp>
      <tp t="s">
        <v>Euro/British Pound (Globex), Sep 22</v>
        <stp/>
        <stp>ContractData</stp>
        <stp>EB?</stp>
        <stp>LongDescription</stp>
        <stp/>
        <stp>T</stp>
        <tr r="D39" s="1"/>
      </tp>
      <tp t="s">
        <v>E-Mini S&amp;P 500, Sep 22</v>
        <stp/>
        <stp>ContractData</stp>
        <stp>EP?</stp>
        <stp>LongDescription</stp>
        <stp/>
        <stp>T</stp>
        <tr r="D6" s="1"/>
      </tp>
      <tp>
        <v>-43</v>
        <stp/>
        <stp>ContractData</stp>
        <stp>DD?</stp>
        <stp>NetLastTradeToday</stp>
        <stp/>
        <stp>T</stp>
        <tr r="H10" s="1"/>
      </tp>
      <tp>
        <v>1E-4</v>
        <stp/>
        <stp>ContractData</stp>
        <stp>Tsize(BP6?)</stp>
        <stp>LastQuoteToday</stp>
        <stp/>
        <stp>T</stp>
        <tr r="A33" s="1"/>
        <tr r="A33" s="1"/>
      </tp>
      <tp>
        <v>5</v>
        <stp/>
        <stp>ContractData</stp>
        <stp>Tsize(BTC?)</stp>
        <stp>LastQuoteToday</stp>
        <stp/>
        <stp>T</stp>
        <tr r="A40" s="1"/>
      </tp>
      <tp>
        <v>1283</v>
        <stp/>
        <stp>StudyData</stp>
        <stp>PIL?</stp>
        <stp>MinAll^</stp>
        <stp/>
        <stp>Min</stp>
        <stp>ADC</stp>
        <stp>0</stp>
        <stp>all</stp>
        <stp/>
        <stp/>
        <stp/>
        <stp>T</stp>
        <tr r="T13" s="1"/>
      </tp>
      <tp>
        <v>3</v>
        <stp/>
        <stp>StudyData</stp>
        <stp>SIE?</stp>
        <stp>MinAll^</stp>
        <stp/>
        <stp>Day</stp>
        <stp>ADC</stp>
        <stp>0</stp>
        <stp>all</stp>
        <stp/>
        <stp/>
        <stp/>
        <stp>T</stp>
        <tr r="S24" s="1"/>
      </tp>
      <tp>
        <v>5</v>
        <stp/>
        <stp>StudyData</stp>
        <stp>PIL?</stp>
        <stp>MaxAll^</stp>
        <stp/>
        <stp>Day</stp>
        <stp>ADC</stp>
        <stp>0</stp>
        <stp>all</stp>
        <stp/>
        <stp/>
        <stp/>
        <stp>T</stp>
        <tr r="Q13" s="1"/>
      </tp>
      <tp>
        <v>49.82</v>
        <stp/>
        <stp>StudyData</stp>
        <stp>SIE?</stp>
        <stp>MaxAll^</stp>
        <stp/>
        <stp>Max</stp>
        <stp>ADC</stp>
        <stp>0</stp>
        <stp>all</stp>
        <stp/>
        <stp/>
        <stp/>
        <stp>T</stp>
        <tr r="R24" s="1"/>
      </tp>
      <tp>
        <v>7381.5</v>
        <stp/>
        <stp>StudyData</stp>
        <stp>PIL?</stp>
        <stp>MaxAll^</stp>
        <stp/>
        <stp>Max</stp>
        <stp>ADC</stp>
        <stp>0</stp>
        <stp>all</stp>
        <stp/>
        <stp/>
        <stp/>
        <stp>T</stp>
        <tr r="R13" s="1"/>
      </tp>
      <tp>
        <v>25</v>
        <stp/>
        <stp>StudyData</stp>
        <stp>SIE?</stp>
        <stp>MaxAll^</stp>
        <stp/>
        <stp>Day</stp>
        <stp>ADC</stp>
        <stp>0</stp>
        <stp>all</stp>
        <stp/>
        <stp/>
        <stp/>
        <stp>T</stp>
        <tr r="Q24" s="1"/>
      </tp>
      <tp>
        <v>1.375</v>
        <stp/>
        <stp>StudyData</stp>
        <stp>SIE?</stp>
        <stp>MinAll^</stp>
        <stp/>
        <stp>Min</stp>
        <stp>ADC</stp>
        <stp>0</stp>
        <stp>all</stp>
        <stp/>
        <stp/>
        <stp/>
        <stp>T</stp>
        <tr r="T24" s="1"/>
      </tp>
      <tp>
        <v>5</v>
        <stp/>
        <stp>StudyData</stp>
        <stp>PIL?</stp>
        <stp>MinAll^</stp>
        <stp/>
        <stp>Day</stp>
        <stp>ADC</stp>
        <stp>0</stp>
        <stp>all</stp>
        <stp/>
        <stp/>
        <stp/>
        <stp>T</stp>
        <tr r="S13" s="1"/>
      </tp>
      <tp>
        <v>-2.9375914188201007</v>
        <stp/>
        <stp>StudyData</stp>
        <stp>FGBX?</stp>
        <stp>PCB</stp>
        <stp>BaseType=Index,Index=1</stp>
        <stp>Close</stp>
        <stp>AW</stp>
        <stp/>
        <stp>all</stp>
        <stp/>
        <stp/>
        <stp>True</stp>
        <stp>T</stp>
        <tr r="N21" s="1"/>
      </tp>
      <tp>
        <v>1.5625E-2</v>
        <stp/>
        <stp>ContractData</stp>
        <stp>TYA?</stp>
        <stp>TickSize</stp>
        <stp/>
        <stp>T</stp>
        <tr r="B17" s="1"/>
        <tr r="B17" s="1"/>
        <tr r="B17" s="1"/>
      </tp>
      <tp>
        <v>4.9999999999999998E-7</v>
        <stp/>
        <stp>ContractData</stp>
        <stp>JY6?</stp>
        <stp>TickSize</stp>
        <stp/>
        <stp>T</stp>
        <tr r="B32" s="1"/>
        <tr r="B32" s="1"/>
        <tr r="B32" s="1"/>
        <tr r="B32" s="1"/>
      </tp>
      <tp>
        <v>5.0000000000000001E-3</v>
        <stp/>
        <stp>ContractData</stp>
        <stp>DXE?</stp>
        <stp>TickSize</stp>
        <stp/>
        <stp>T</stp>
        <tr r="B30" s="1"/>
        <tr r="B30" s="1"/>
        <tr r="B30" s="1"/>
        <tr r="B30" s="1"/>
      </tp>
      <tp>
        <v>1.0000000000000001E-5</v>
        <stp/>
        <stp>ContractData</stp>
        <stp>MX6?</stp>
        <stp>TickSize</stp>
        <stp/>
        <stp>T</stp>
        <tr r="B38" s="1"/>
        <tr r="B38" s="1"/>
        <tr r="B38" s="1"/>
        <tr r="B38" s="1"/>
      </tp>
      <tp>
        <v>30725</v>
        <stp/>
        <stp>StudyData</stp>
        <stp>NKD?</stp>
        <stp>MaxAll^</stp>
        <stp/>
        <stp>Max</stp>
        <stp>ADC</stp>
        <stp>0</stp>
        <stp>all</stp>
        <stp/>
        <stp/>
        <stp/>
        <stp>T</stp>
        <tr r="R14" s="1"/>
      </tp>
      <tp>
        <v>9</v>
        <stp/>
        <stp>StudyData</stp>
        <stp>NKD?</stp>
        <stp>MinAll^</stp>
        <stp/>
        <stp>Day</stp>
        <stp>ADC</stp>
        <stp>0</stp>
        <stp>all</stp>
        <stp/>
        <stp/>
        <stp/>
        <stp>T</stp>
        <tr r="S14" s="1"/>
      </tp>
      <tp>
        <v>6950</v>
        <stp/>
        <stp>StudyData</stp>
        <stp>NKD?</stp>
        <stp>MinAll^</stp>
        <stp/>
        <stp>Min</stp>
        <stp>ADC</stp>
        <stp>0</stp>
        <stp>all</stp>
        <stp/>
        <stp/>
        <stp/>
        <stp>T</stp>
        <tr r="T14" s="1"/>
      </tp>
      <tp>
        <v>16</v>
        <stp/>
        <stp>StudyData</stp>
        <stp>NKD?</stp>
        <stp>MaxAll^</stp>
        <stp/>
        <stp>Day</stp>
        <stp>ADC</stp>
        <stp>0</stp>
        <stp>all</stp>
        <stp/>
        <stp/>
        <stp/>
        <stp>T</stp>
        <tr r="Q14" s="1"/>
      </tp>
      <tp>
        <v>1E-3</v>
        <stp/>
        <stp>ContractData</stp>
        <stp>NGE?</stp>
        <stp>TickSize</stp>
        <stp/>
        <stp>T</stp>
        <tr r="B29" s="1"/>
        <tr r="B29" s="1"/>
        <tr r="B29" s="1"/>
        <tr r="B29" s="1"/>
      </tp>
      <tp>
        <v>0.01</v>
        <stp/>
        <stp>ContractData</stp>
        <stp>QGA?</stp>
        <stp>TickSize</stp>
        <stp/>
        <stp>T</stp>
        <tr r="B22" s="1"/>
        <tr r="B22" s="1"/>
        <tr r="B22" s="1"/>
        <tr r="B22" s="1"/>
      </tp>
      <tp>
        <v>8</v>
        <stp/>
        <stp>StudyData</stp>
        <stp>RTY?</stp>
        <stp>MaxAll^</stp>
        <stp/>
        <stp>Day</stp>
        <stp>ADC</stp>
        <stp>0</stp>
        <stp>all</stp>
        <stp/>
        <stp/>
        <stp/>
        <stp>T</stp>
        <tr r="Q9" s="1"/>
      </tp>
      <tp>
        <v>341.6</v>
        <stp/>
        <stp>StudyData</stp>
        <stp>RTY?</stp>
        <stp>MinAll^</stp>
        <stp/>
        <stp>Min</stp>
        <stp>ADC</stp>
        <stp>0</stp>
        <stp>all</stp>
        <stp/>
        <stp/>
        <stp/>
        <stp>T</stp>
        <tr r="T9" s="1"/>
      </tp>
      <tp>
        <v>9</v>
        <stp/>
        <stp>StudyData</stp>
        <stp>RTY?</stp>
        <stp>MinAll^</stp>
        <stp/>
        <stp>Day</stp>
        <stp>ADC</stp>
        <stp>0</stp>
        <stp>all</stp>
        <stp/>
        <stp/>
        <stp/>
        <stp>T</stp>
        <tr r="S9" s="1"/>
      </tp>
      <tp>
        <v>2460.8000000000002</v>
        <stp/>
        <stp>StudyData</stp>
        <stp>RTY?</stp>
        <stp>MaxAll^</stp>
        <stp/>
        <stp>Max</stp>
        <stp>ADC</stp>
        <stp>0</stp>
        <stp>all</stp>
        <stp/>
        <stp/>
        <stp/>
        <stp>T</stp>
        <tr r="R9" s="1"/>
      </tp>
      <tp>
        <v>14</v>
        <stp/>
        <stp>StudyData</stp>
        <stp>BTC?</stp>
        <stp>MinAll^</stp>
        <stp/>
        <stp>Day</stp>
        <stp>ADC</stp>
        <stp>0</stp>
        <stp>all</stp>
        <stp/>
        <stp/>
        <stp/>
        <stp>T</stp>
        <tr r="S40" s="1"/>
      </tp>
      <tp>
        <v>69355</v>
        <stp/>
        <stp>StudyData</stp>
        <stp>BTC?</stp>
        <stp>MaxAll^</stp>
        <stp/>
        <stp>Max</stp>
        <stp>ADC</stp>
        <stp>0</stp>
        <stp>all</stp>
        <stp/>
        <stp/>
        <stp/>
        <stp>T</stp>
        <tr r="R40" s="1"/>
      </tp>
      <tp>
        <v>10</v>
        <stp/>
        <stp>StudyData</stp>
        <stp>BTC?</stp>
        <stp>MaxAll^</stp>
        <stp/>
        <stp>Day</stp>
        <stp>ADC</stp>
        <stp>0</stp>
        <stp>all</stp>
        <stp/>
        <stp/>
        <stp/>
        <stp>T</stp>
        <tr r="Q40" s="1"/>
      </tp>
      <tp>
        <v>3120</v>
        <stp/>
        <stp>StudyData</stp>
        <stp>BTC?</stp>
        <stp>MinAll^</stp>
        <stp/>
        <stp>Min</stp>
        <stp>ADC</stp>
        <stp>0</stp>
        <stp>all</stp>
        <stp/>
        <stp/>
        <stp/>
        <stp>T</stp>
        <tr r="T40" s="1"/>
      </tp>
      <tp>
        <v>1.5988</v>
        <stp/>
        <stp>StudyData</stp>
        <stp>EU6?</stp>
        <stp>MaxAll^</stp>
        <stp/>
        <stp>Max</stp>
        <stp>ADC</stp>
        <stp>0</stp>
        <stp>all</stp>
        <stp/>
        <stp/>
        <stp/>
        <stp>T</stp>
        <tr r="R31" s="1"/>
      </tp>
      <tp>
        <v>6</v>
        <stp/>
        <stp>StudyData</stp>
        <stp>EU6?</stp>
        <stp>MinAll^</stp>
        <stp/>
        <stp>Day</stp>
        <stp>ADC</stp>
        <stp>0</stp>
        <stp>all</stp>
        <stp/>
        <stp/>
        <stp/>
        <stp>T</stp>
        <tr r="S31" s="1"/>
      </tp>
      <tp>
        <v>0.83420000000000005</v>
        <stp/>
        <stp>StudyData</stp>
        <stp>EU6?</stp>
        <stp>MinAll^</stp>
        <stp/>
        <stp>Min</stp>
        <stp>ADC</stp>
        <stp>0</stp>
        <stp>all</stp>
        <stp/>
        <stp/>
        <stp/>
        <stp>T</stp>
        <tr r="T31" s="1"/>
      </tp>
      <tp>
        <v>15</v>
        <stp/>
        <stp>StudyData</stp>
        <stp>EU6?</stp>
        <stp>MaxAll^</stp>
        <stp/>
        <stp>Day</stp>
        <stp>ADC</stp>
        <stp>0</stp>
        <stp>all</stp>
        <stp/>
        <stp/>
        <stp/>
        <stp>T</stp>
        <tr r="Q31" s="1"/>
      </tp>
      <tp>
        <v>0.5</v>
        <stp/>
        <stp>ContractData</stp>
        <stp>QFA?</stp>
        <stp>TickSize</stp>
        <stp/>
        <stp>T</stp>
        <tr r="B12" s="1"/>
        <tr r="B12" s="1"/>
        <tr r="B12" s="1"/>
        <tr r="B12" s="1"/>
      </tp>
      <tp>
        <v>5.0000000000000002E-5</v>
        <stp/>
        <stp>ContractData</stp>
        <stp>SF6?</stp>
        <stp>TickSize</stp>
        <stp/>
        <stp>T</stp>
        <tr r="B35" s="1"/>
        <tr r="B35" s="1"/>
        <tr r="B35" s="1"/>
        <tr r="B35" s="1"/>
      </tp>
      <tp>
        <v>5</v>
        <stp/>
        <stp>StudyData</stp>
        <stp>TUA?</stp>
        <stp>MinAll^</stp>
        <stp/>
        <stp>Day</stp>
        <stp>ADC</stp>
        <stp>0</stp>
        <stp>all</stp>
        <stp/>
        <stp/>
        <stp/>
        <stp>T</stp>
        <tr r="S15" s="1"/>
      </tp>
      <tp>
        <v>110.59375</v>
        <stp/>
        <stp>StudyData</stp>
        <stp>TUA?</stp>
        <stp>MaxAll^</stp>
        <stp/>
        <stp>Max</stp>
        <stp>ADC</stp>
        <stp>0</stp>
        <stp>all</stp>
        <stp/>
        <stp/>
        <stp/>
        <stp>T</stp>
        <tr r="R15" s="1"/>
        <tr r="R15" s="1"/>
      </tp>
      <tp>
        <v>16</v>
        <stp/>
        <stp>StudyData</stp>
        <stp>TUA?</stp>
        <stp>MaxAll^</stp>
        <stp/>
        <stp>Day</stp>
        <stp>ADC</stp>
        <stp>0</stp>
        <stp>all</stp>
        <stp/>
        <stp/>
        <stp/>
        <stp>T</stp>
        <tr r="Q15" s="1"/>
      </tp>
      <tp>
        <v>96.421875</v>
        <stp/>
        <stp>StudyData</stp>
        <stp>TUA?</stp>
        <stp>MinAll^</stp>
        <stp/>
        <stp>Min</stp>
        <stp>ADC</stp>
        <stp>0</stp>
        <stp>all</stp>
        <stp/>
        <stp/>
        <stp/>
        <stp>T</stp>
        <tr r="T15" s="1"/>
        <tr r="T15" s="1"/>
      </tp>
      <tp>
        <v>5.0000000000000002E-5</v>
        <stp/>
        <stp>ContractData</stp>
        <stp>NE6?</stp>
        <stp>TickSize</stp>
        <stp/>
        <stp>T</stp>
        <tr r="B37" s="1"/>
        <tr r="B37" s="1"/>
        <tr r="B37" s="1"/>
        <tr r="B37" s="1"/>
      </tp>
      <tp>
        <v>30</v>
        <stp/>
        <stp>StudyData</stp>
        <stp>FVA?</stp>
        <stp>MinAll^</stp>
        <stp/>
        <stp>Day</stp>
        <stp>ADC</stp>
        <stp>0</stp>
        <stp>all</stp>
        <stp/>
        <stp/>
        <stp/>
        <stp>T</stp>
        <tr r="S16" s="1"/>
      </tp>
      <tp>
        <v>126.2421875</v>
        <stp/>
        <stp>StudyData</stp>
        <stp>FVA?</stp>
        <stp>MaxAll^</stp>
        <stp/>
        <stp>Max</stp>
        <stp>ADC</stp>
        <stp>0</stp>
        <stp>all</stp>
        <stp/>
        <stp/>
        <stp/>
        <stp>T</stp>
        <tr r="R16" s="1"/>
        <tr r="R16" s="1"/>
      </tp>
      <tp>
        <v>5</v>
        <stp/>
        <stp>StudyData</stp>
        <stp>FVA?</stp>
        <stp>MaxAll^</stp>
        <stp/>
        <stp>Day</stp>
        <stp>ADC</stp>
        <stp>0</stp>
        <stp>all</stp>
        <stp/>
        <stp/>
        <stp/>
        <stp>T</stp>
        <tr r="Q16" s="1"/>
      </tp>
      <tp>
        <v>91.9375</v>
        <stp/>
        <stp>StudyData</stp>
        <stp>FVA?</stp>
        <stp>MinAll^</stp>
        <stp/>
        <stp>Min</stp>
        <stp>ADC</stp>
        <stp>0</stp>
        <stp>all</stp>
        <stp/>
        <stp/>
        <stp/>
        <stp>T</stp>
        <tr r="T16" s="1"/>
        <tr r="T16" s="1"/>
      </tp>
      <tp>
        <v>-7.8036355215931552</v>
        <stp/>
        <stp>StudyData</stp>
        <stp>FGBX?</stp>
        <stp>PCB</stp>
        <stp>BaseType=Index,Index=1</stp>
        <stp>Close</stp>
        <stp>AM</stp>
        <stp/>
        <stp>all</stp>
        <stp/>
        <stp/>
        <stp>True</stp>
        <stp>T</stp>
        <tr r="O21" s="1"/>
      </tp>
      <tp>
        <v>2.1137999999999999</v>
        <stp/>
        <stp>StudyData</stp>
        <stp>BP6?</stp>
        <stp>MaxAll^</stp>
        <stp/>
        <stp>Max</stp>
        <stp>ADC</stp>
        <stp>0</stp>
        <stp>all</stp>
        <stp/>
        <stp/>
        <stp/>
        <stp>T</stp>
        <tr r="R33" s="1"/>
      </tp>
      <tp>
        <v>20</v>
        <stp/>
        <stp>StudyData</stp>
        <stp>BP6?</stp>
        <stp>MinAll^</stp>
        <stp/>
        <stp>Day</stp>
        <stp>ADC</stp>
        <stp>0</stp>
        <stp>all</stp>
        <stp/>
        <stp/>
        <stp/>
        <stp>T</stp>
        <tr r="S33" s="1"/>
      </tp>
      <tp>
        <v>1.1437999999999999</v>
        <stp/>
        <stp>StudyData</stp>
        <stp>BP6?</stp>
        <stp>MinAll^</stp>
        <stp/>
        <stp>Min</stp>
        <stp>ADC</stp>
        <stp>0</stp>
        <stp>all</stp>
        <stp/>
        <stp/>
        <stp/>
        <stp>T</stp>
        <tr r="T33" s="1"/>
      </tp>
      <tp>
        <v>9</v>
        <stp/>
        <stp>StudyData</stp>
        <stp>BP6?</stp>
        <stp>MaxAll^</stp>
        <stp/>
        <stp>Day</stp>
        <stp>ADC</stp>
        <stp>0</stp>
        <stp>all</stp>
        <stp/>
        <stp/>
        <stp/>
        <stp>T</stp>
        <tr r="Q33" s="1"/>
      </tp>
      <tp>
        <v>0.1</v>
        <stp/>
        <stp>ContractData</stp>
        <stp>GCE?</stp>
        <stp>TickSize</stp>
        <stp/>
        <stp>T</stp>
        <tr r="B23" s="1"/>
        <tr r="B23" s="1"/>
        <tr r="B23" s="1"/>
        <tr r="B23" s="1"/>
      </tp>
      <tp>
        <v>159.06</v>
        <stp/>
        <stp>ContractData</stp>
        <stp>FGBX?</stp>
        <stp>Low</stp>
        <stp/>
        <stp>T</stp>
        <tr r="L21" s="1"/>
      </tp>
      <tp>
        <v>1E-4</v>
        <stp/>
        <stp>ContractData</stp>
        <stp>RBE?</stp>
        <stp>TickSize</stp>
        <stp/>
        <stp>T</stp>
        <tr r="B28" s="1"/>
        <tr r="B28" s="1"/>
        <tr r="B28" s="1"/>
        <tr r="B28" s="1"/>
      </tp>
      <tp>
        <v>5.0000000000000002E-5</v>
        <stp/>
        <stp>ContractData</stp>
        <stp>CA6?</stp>
        <stp>TickSize</stp>
        <stp/>
        <stp>T</stp>
        <tr r="B34" s="1"/>
        <tr r="B34" s="1"/>
        <tr r="B34" s="1"/>
        <tr r="B34" s="1"/>
      </tp>
      <tp>
        <v>5.0000000000000002E-5</v>
        <stp/>
        <stp>ContractData</stp>
        <stp>DA6?</stp>
        <stp>TickSize</stp>
        <stp/>
        <stp>T</stp>
        <tr r="B36" s="1"/>
        <tr r="B36" s="1"/>
        <tr r="B36" s="1"/>
        <tr r="B36" s="1"/>
      </tp>
      <tp>
        <v>1761</v>
        <stp/>
        <stp>StudyData</stp>
        <stp>DSX?</stp>
        <stp>MinAll^</stp>
        <stp/>
        <stp>Min</stp>
        <stp>ADC</stp>
        <stp>0</stp>
        <stp>all</stp>
        <stp/>
        <stp/>
        <stp/>
        <stp>T</stp>
        <tr r="T11" s="1"/>
      </tp>
      <tp>
        <v>7</v>
        <stp/>
        <stp>StudyData</stp>
        <stp>DSX?</stp>
        <stp>MaxAll^</stp>
        <stp/>
        <stp>Day</stp>
        <stp>ADC</stp>
        <stp>0</stp>
        <stp>all</stp>
        <stp/>
        <stp/>
        <stp/>
        <stp>T</stp>
        <tr r="Q11" s="1"/>
      </tp>
      <tp>
        <v>5525</v>
        <stp/>
        <stp>StudyData</stp>
        <stp>DSX?</stp>
        <stp>MaxAll^</stp>
        <stp/>
        <stp>Max</stp>
        <stp>ADC</stp>
        <stp>0</stp>
        <stp>all</stp>
        <stp/>
        <stp/>
        <stp/>
        <stp>T</stp>
        <tr r="R11" s="1"/>
      </tp>
      <tp>
        <v>9</v>
        <stp/>
        <stp>StudyData</stp>
        <stp>DSX?</stp>
        <stp>MinAll^</stp>
        <stp/>
        <stp>Day</stp>
        <stp>ADC</stp>
        <stp>0</stp>
        <stp>all</stp>
        <stp/>
        <stp/>
        <stp/>
        <stp>T</stp>
        <tr r="S11" s="1"/>
      </tp>
      <tp>
        <v>7</v>
        <stp/>
        <stp>StudyData</stp>
        <stp>USA?</stp>
        <stp>MinAll^</stp>
        <stp/>
        <stp>Day</stp>
        <stp>ADC</stp>
        <stp>0</stp>
        <stp>all</stp>
        <stp/>
        <stp/>
        <stp/>
        <stp>T</stp>
        <tr r="S18" s="1"/>
      </tp>
      <tp>
        <v>191.6875</v>
        <stp/>
        <stp>StudyData</stp>
        <stp>USA?</stp>
        <stp>MaxAll^</stp>
        <stp/>
        <stp>Max</stp>
        <stp>ADC</stp>
        <stp>0</stp>
        <stp>all</stp>
        <stp/>
        <stp/>
        <stp/>
        <stp>T</stp>
        <tr r="R18" s="1"/>
        <tr r="R18" s="1"/>
      </tp>
      <tp>
        <v>9</v>
        <stp/>
        <stp>StudyData</stp>
        <stp>USA?</stp>
        <stp>MaxAll^</stp>
        <stp/>
        <stp>Day</stp>
        <stp>ADC</stp>
        <stp>0</stp>
        <stp>all</stp>
        <stp/>
        <stp/>
        <stp/>
        <stp>T</stp>
        <tr r="Q18" s="1"/>
      </tp>
      <tp>
        <v>79.65625</v>
        <stp/>
        <stp>StudyData</stp>
        <stp>USA?</stp>
        <stp>MinAll^</stp>
        <stp/>
        <stp>Min</stp>
        <stp>ADC</stp>
        <stp>0</stp>
        <stp>all</stp>
        <stp/>
        <stp/>
        <stp/>
        <stp>T</stp>
        <tr r="T18" s="1"/>
        <tr r="T18" s="1"/>
      </tp>
      <tp>
        <v>-30.678157917646043</v>
        <stp/>
        <stp>StudyData</stp>
        <stp>FGBX?</stp>
        <stp>PCB</stp>
        <stp>BaseType=Index,Index=1</stp>
        <stp>Close</stp>
        <stp>AA</stp>
        <stp/>
        <stp>all</stp>
        <stp/>
        <stp/>
        <stp>True</stp>
        <stp>T</stp>
        <tr r="P21" s="1"/>
      </tp>
      <tp>
        <v>0.01</v>
        <stp/>
        <stp>ContractData</stp>
        <stp>COIN</stp>
        <stp>TickSize</stp>
        <stp/>
        <stp>T</stp>
        <tr r="B41" s="1"/>
        <tr r="B41" s="1"/>
        <tr r="B41" s="1"/>
        <tr r="B41" s="1"/>
      </tp>
      <tp>
        <v>1E-4</v>
        <stp/>
        <stp>ContractData</stp>
        <stp>HOE?</stp>
        <stp>TickSize</stp>
        <stp/>
        <stp>T</stp>
        <tr r="B27" s="1"/>
        <tr r="B27" s="1"/>
        <tr r="B27" s="1"/>
        <tr r="B27" s="1"/>
      </tp>
      <tp>
        <v>11.75</v>
        <stp/>
        <stp>ContractData</stp>
        <stp>EP?</stp>
        <stp>NetLastTradeToday</stp>
        <stp/>
        <stp>T</stp>
        <tr r="H6" s="1"/>
      </tp>
      <tp>
        <v>0.25</v>
        <stp/>
        <stp>ContractData</stp>
        <stp>ENQ?</stp>
        <stp>TickSize</stp>
        <stp/>
        <stp>T</stp>
        <tr r="B7" s="1"/>
        <tr r="B7" s="1"/>
        <tr r="B7" s="1"/>
        <tr r="B7" s="1"/>
      </tp>
      <tp>
        <v>0.1</v>
        <stp/>
        <stp>ContractData</stp>
        <stp>EMD?</stp>
        <stp>TickSize</stp>
        <stp/>
        <stp>T</stp>
        <tr r="B8" s="1"/>
        <tr r="B8" s="1"/>
        <tr r="B8" s="1"/>
        <tr r="B8" s="1"/>
      </tp>
      <tp>
        <v>3.125E-2</v>
        <stp/>
        <stp>ContractData</stp>
        <stp>Tsize(USA?)</stp>
        <stp>LastQuoteToday</stp>
        <stp/>
        <stp>T</stp>
        <tr r="A18" s="1"/>
        <tr r="A18" s="1"/>
      </tp>
      <tp>
        <v>-1.642786561264822</v>
        <stp/>
        <stp>ContractData</stp>
        <stp>FGBX?</stp>
        <stp>PerCentNetLastTrade</stp>
        <stp/>
        <stp>T</stp>
        <tr r="M21" s="1"/>
      </tp>
      <tp>
        <v>1.5625E-2</v>
        <stp/>
        <stp>ContractData</stp>
        <stp>Tsize(TYA?)</stp>
        <stp>LastQuoteToday</stp>
        <stp/>
        <stp>T</stp>
        <tr r="A17" s="1"/>
        <tr r="A17" s="1"/>
      </tp>
      <tp>
        <v>0.01</v>
        <stp/>
        <stp>ContractData</stp>
        <stp>CLE?</stp>
        <stp>TickSize</stp>
        <stp/>
        <stp>T</stp>
        <tr r="B26" s="1"/>
        <tr r="B26" s="1"/>
        <tr r="B26" s="1"/>
        <tr r="B26" s="1"/>
      </tp>
      <tp>
        <v>0.1</v>
        <stp/>
        <stp>ContractData</stp>
        <stp>PLE?</stp>
        <stp>TickSize</stp>
        <stp/>
        <stp>T</stp>
        <tr r="B25" s="1"/>
        <tr r="B25" s="1"/>
        <tr r="B25" s="1"/>
        <tr r="B25" s="1"/>
      </tp>
      <tp>
        <v>3.90625E-3</v>
        <stp/>
        <stp>ContractData</stp>
        <stp>Tsize(TUA?)</stp>
        <stp>LastQuoteToday</stp>
        <stp/>
        <stp>T</stp>
        <tr r="A15" s="1"/>
        <tr r="A15" s="1"/>
      </tp>
      <tp>
        <v>0.02</v>
        <stp/>
        <stp>ContractData</stp>
        <stp>Tsize(FGBX?)</stp>
        <stp>LastQuoteToday</stp>
        <stp/>
        <stp>T</stp>
        <tr r="A21" s="1"/>
        <tr r="A21" s="1"/>
      </tp>
      <tp>
        <v>5.0000000000000001E-3</v>
        <stp/>
        <stp>ContractData</stp>
        <stp>Tsize(SIE?)</stp>
        <stp>LastQuoteToday</stp>
        <stp/>
        <stp>T</stp>
        <tr r="A24" s="1"/>
        <tr r="A24" s="1"/>
      </tp>
      <tp>
        <v>0.1114</v>
        <stp/>
        <stp>StudyData</stp>
        <stp>MX6?</stp>
        <stp>MaxAll^</stp>
        <stp/>
        <stp>Max</stp>
        <stp>ADC</stp>
        <stp>0</stp>
        <stp>all</stp>
        <stp/>
        <stp/>
        <stp/>
        <stp>T</stp>
        <tr r="R38" s="1"/>
      </tp>
      <tp>
        <v>6</v>
        <stp/>
        <stp>StudyData</stp>
        <stp>MX6?</stp>
        <stp>MinAll^</stp>
        <stp/>
        <stp>Day</stp>
        <stp>ADC</stp>
        <stp>0</stp>
        <stp>all</stp>
        <stp/>
        <stp/>
        <stp/>
        <stp>T</stp>
        <tr r="S38" s="1"/>
      </tp>
      <tp>
        <v>5.0000000000000002E-5</v>
        <stp/>
        <stp>ContractData</stp>
        <stp>Tsize(SF6?)</stp>
        <stp>LastQuoteToday</stp>
        <stp/>
        <stp>T</stp>
        <tr r="A35" s="1"/>
        <tr r="A35" s="1"/>
      </tp>
      <tp>
        <v>3.8350000000000002E-2</v>
        <stp/>
        <stp>StudyData</stp>
        <stp>MX6?</stp>
        <stp>MinAll^</stp>
        <stp/>
        <stp>Min</stp>
        <stp>ADC</stp>
        <stp>0</stp>
        <stp>all</stp>
        <stp/>
        <stp/>
        <stp/>
        <stp>T</stp>
        <tr r="T38" s="1"/>
      </tp>
      <tp>
        <v>22</v>
        <stp/>
        <stp>StudyData</stp>
        <stp>MX6?</stp>
        <stp>MaxAll^</stp>
        <stp/>
        <stp>Day</stp>
        <stp>ADC</stp>
        <stp>0</stp>
        <stp>all</stp>
        <stp/>
        <stp/>
        <stp/>
        <stp>T</stp>
        <tr r="Q38" s="1"/>
      </tp>
      <tp>
        <v>5</v>
        <stp/>
        <stp>ContractData</stp>
        <stp>NKD?</stp>
        <stp>TickSize</stp>
        <stp/>
        <stp>T</stp>
        <tr r="B14" s="1"/>
        <tr r="B14" s="1"/>
        <tr r="B14" s="1"/>
        <tr r="B14" s="1"/>
      </tp>
      <tp>
        <v>22</v>
        <stp/>
        <stp>StudyData</stp>
        <stp>DXE?</stp>
        <stp>MinAll^</stp>
        <stp/>
        <stp>Day</stp>
        <stp>ADC</stp>
        <stp>0</stp>
        <stp>all</stp>
        <stp/>
        <stp/>
        <stp/>
        <stp>T</stp>
        <tr r="S30" s="1"/>
      </tp>
      <tp>
        <v>129.05000000000001</v>
        <stp/>
        <stp>StudyData</stp>
        <stp>DXE?</stp>
        <stp>MaxAll^</stp>
        <stp/>
        <stp>Max</stp>
        <stp>ADC</stp>
        <stp>0</stp>
        <stp>all</stp>
        <stp/>
        <stp/>
        <stp/>
        <stp>T</stp>
        <tr r="R30" s="1"/>
      </tp>
      <tp>
        <v>20</v>
        <stp/>
        <stp>StudyData</stp>
        <stp>DXE?</stp>
        <stp>MaxAll^</stp>
        <stp/>
        <stp>Day</stp>
        <stp>ADC</stp>
        <stp>0</stp>
        <stp>all</stp>
        <stp/>
        <stp/>
        <stp/>
        <stp>T</stp>
        <tr r="Q30" s="1"/>
      </tp>
      <tp>
        <v>71.05</v>
        <stp/>
        <stp>StudyData</stp>
        <stp>DXE?</stp>
        <stp>MinAll^</stp>
        <stp/>
        <stp>Min</stp>
        <stp>ADC</stp>
        <stp>0</stp>
        <stp>all</stp>
        <stp/>
        <stp/>
        <stp/>
        <stp>T</stp>
        <tr r="T30" s="1"/>
      </tp>
      <tp>
        <v>1.3264E-2</v>
        <stp/>
        <stp>StudyData</stp>
        <stp>JY6?</stp>
        <stp>MaxAll^</stp>
        <stp/>
        <stp>Max</stp>
        <stp>ADC</stp>
        <stp>0</stp>
        <stp>all</stp>
        <stp/>
        <stp/>
        <stp/>
        <stp>T</stp>
        <tr r="R32" s="1"/>
      </tp>
      <tp>
        <v>27</v>
        <stp/>
        <stp>StudyData</stp>
        <stp>JY6?</stp>
        <stp>MinAll^</stp>
        <stp/>
        <stp>Day</stp>
        <stp>ADC</stp>
        <stp>0</stp>
        <stp>all</stp>
        <stp/>
        <stp/>
        <stp/>
        <stp>T</stp>
        <tr r="S32" s="1"/>
      </tp>
      <tp>
        <v>1E-4</v>
        <stp/>
        <stp>ContractData</stp>
        <stp>Tsize(RBE?)</stp>
        <stp>LastQuoteToday</stp>
        <stp/>
        <stp>T</stp>
        <tr r="A28" s="1"/>
        <tr r="A28" s="1"/>
      </tp>
      <tp>
        <v>7.4149999999999997E-3</v>
        <stp/>
        <stp>StudyData</stp>
        <stp>JY6?</stp>
        <stp>MinAll^</stp>
        <stp/>
        <stp>Min</stp>
        <stp>ADC</stp>
        <stp>0</stp>
        <stp>all</stp>
        <stp/>
        <stp/>
        <stp/>
        <stp>T</stp>
        <tr r="T32" s="1"/>
      </tp>
      <tp>
        <v>31</v>
        <stp/>
        <stp>StudyData</stp>
        <stp>JY6?</stp>
        <stp>MaxAll^</stp>
        <stp/>
        <stp>Day</stp>
        <stp>ADC</stp>
        <stp>0</stp>
        <stp>all</stp>
        <stp/>
        <stp/>
        <stp/>
        <stp>T</stp>
        <tr r="Q32" s="1"/>
      </tp>
      <tp>
        <v>0.1</v>
        <stp/>
        <stp>ContractData</stp>
        <stp>Tsize(RTY?)</stp>
        <stp>LastQuoteToday</stp>
        <stp/>
        <stp>T</stp>
        <tr r="A9" s="1"/>
        <tr r="A9" s="1"/>
      </tp>
      <tp>
        <v>7</v>
        <stp/>
        <stp>StudyData</stp>
        <stp>TYA?</stp>
        <stp>MinAll^</stp>
        <stp/>
        <stp>Day</stp>
        <stp>ADC</stp>
        <stp>0</stp>
        <stp>all</stp>
        <stp/>
        <stp/>
        <stp/>
        <stp>T</stp>
        <tr r="S17" s="1"/>
      </tp>
      <tp>
        <v>140.75</v>
        <stp/>
        <stp>StudyData</stp>
        <stp>TYA?</stp>
        <stp>MaxAll^</stp>
        <stp/>
        <stp>Max</stp>
        <stp>ADC</stp>
        <stp>0</stp>
        <stp>all</stp>
        <stp/>
        <stp/>
        <stp/>
        <stp>T</stp>
        <tr r="R17" s="1"/>
        <tr r="R17" s="1"/>
      </tp>
      <tp>
        <v>9</v>
        <stp/>
        <stp>StudyData</stp>
        <stp>TYA?</stp>
        <stp>MaxAll^</stp>
        <stp/>
        <stp>Day</stp>
        <stp>ADC</stp>
        <stp>0</stp>
        <stp>all</stp>
        <stp/>
        <stp/>
        <stp/>
        <stp>T</stp>
        <tr r="Q17" s="1"/>
      </tp>
      <tp>
        <v>88.328125</v>
        <stp/>
        <stp>StudyData</stp>
        <stp>TYA?</stp>
        <stp>MinAll^</stp>
        <stp/>
        <stp>Min</stp>
        <stp>ADC</stp>
        <stp>0</stp>
        <stp>all</stp>
        <stp/>
        <stp/>
        <stp/>
        <stp>T</stp>
        <tr r="T17" s="1"/>
        <tr r="T17" s="1"/>
      </tp>
      <tp>
        <v>0.5</v>
        <stp/>
        <stp>ContractData</stp>
        <stp>Tsize(QFA?)</stp>
        <stp>LastQuoteToday</stp>
        <stp/>
        <stp>T</stp>
        <tr r="A12" s="1"/>
        <tr r="A12" s="1"/>
      </tp>
      <tp>
        <v>0.01</v>
        <stp/>
        <stp>ContractData</stp>
        <stp>Tsize(QGA?)</stp>
        <stp>LastQuoteToday</stp>
        <stp/>
        <stp>T</stp>
        <tr r="A22" s="1"/>
        <tr r="A22" s="1"/>
      </tp>
      <tp>
        <v>0.5</v>
        <stp/>
        <stp>ContractData</stp>
        <stp>PIL?</stp>
        <stp>TickSize</stp>
        <stp/>
        <stp>T</stp>
        <tr r="B13" s="1"/>
        <tr r="B13" s="1"/>
        <tr r="B13" s="1"/>
        <tr r="B13" s="1"/>
      </tp>
      <tp>
        <v>5.0000000000000001E-3</v>
        <stp/>
        <stp>ContractData</stp>
        <stp>SIE?</stp>
        <stp>TickSize</stp>
        <stp/>
        <stp>T</stp>
        <tr r="B24" s="1"/>
        <tr r="B24" s="1"/>
        <tr r="B24" s="1"/>
        <tr r="B24" s="1"/>
      </tp>
      <tp>
        <v>0.5</v>
        <stp/>
        <stp>ContractData</stp>
        <stp>Tsize(PIL?)</stp>
        <stp>LastQuoteToday</stp>
        <stp/>
        <stp>T</stp>
        <tr r="A13" s="1"/>
        <tr r="A13" s="1"/>
      </tp>
      <tp>
        <v>0.1</v>
        <stp/>
        <stp>ContractData</stp>
        <stp>Tsize(PLE?)</stp>
        <stp>LastQuoteToday</stp>
        <stp/>
        <stp>T</stp>
        <tr r="A25" s="1"/>
        <tr r="A25" s="1"/>
      </tp>
      <tp>
        <v>5.3</v>
        <stp/>
        <stp>ContractData</stp>
        <stp>EMD?</stp>
        <stp>NetLastTradeToday</stp>
        <stp/>
        <stp>T</stp>
        <tr r="H8" s="1"/>
      </tp>
      <tp>
        <v>35</v>
        <stp/>
        <stp>ContractData</stp>
        <stp>NKD?</stp>
        <stp>NetLastTradeToday</stp>
        <stp/>
        <stp>T</stp>
        <tr r="H14" s="1"/>
      </tp>
      <tp>
        <v>-8.1</v>
        <stp/>
        <stp>ContractData</stp>
        <stp>PLE?</stp>
        <stp>NetLastTradeToday</stp>
        <stp/>
        <stp>T</stp>
        <tr r="H25" s="1"/>
      </tp>
      <tp>
        <v>-0.15</v>
        <stp/>
        <stp>ContractData</stp>
        <stp>SIE?</stp>
        <stp>NetLastTradeToday</stp>
        <stp/>
        <stp>T</stp>
        <tr r="H24" s="1"/>
      </tp>
      <tp>
        <v>4.24E-2</v>
        <stp/>
        <stp>ContractData</stp>
        <stp>RBE?</stp>
        <stp>NetLastTradeToday</stp>
        <stp/>
        <stp>T</stp>
        <tr r="H28" s="1"/>
      </tp>
      <tp>
        <v>-8.1000000000000003E-2</v>
        <stp/>
        <stp>ContractData</stp>
        <stp>DXE?</stp>
        <stp>NetLastTradeToday</stp>
        <stp/>
        <stp>T</stp>
        <tr r="H30" s="1"/>
      </tp>
      <tp>
        <v>-11.200000000000001</v>
        <stp/>
        <stp>ContractData</stp>
        <stp>GCE?</stp>
        <stp>NetLastTradeToday</stp>
        <stp/>
        <stp>T</stp>
        <tr r="H23" s="1"/>
      </tp>
      <tp>
        <v>0.82000000000000006</v>
        <stp/>
        <stp>ContractData</stp>
        <stp>CLE?</stp>
        <stp>NetLastTradeToday</stp>
        <stp/>
        <stp>T</stp>
        <tr r="H26" s="1"/>
      </tp>
      <tp>
        <v>5.7000000000000002E-2</v>
        <stp/>
        <stp>ContractData</stp>
        <stp>NGE?</stp>
        <stp>NetLastTradeToday</stp>
        <stp/>
        <stp>T</stp>
        <tr r="H29" s="1"/>
      </tp>
      <tp>
        <v>5.33E-2</v>
        <stp/>
        <stp>ContractData</stp>
        <stp>HOE?</stp>
        <stp>NetLastTradeToday</stp>
        <stp/>
        <stp>T</stp>
        <tr r="H27" s="1"/>
      </tp>
      <tp>
        <v>26365</v>
        <stp/>
        <stp>ContractData</stp>
        <stp>NKD?</stp>
        <stp>Low</stp>
        <stp/>
        <stp>T</stp>
        <tr r="L14" s="1"/>
      </tp>
      <tp>
        <v>0.62240000000000006</v>
        <stp/>
        <stp>ContractData</stp>
        <stp>NE6?</stp>
        <stp>Low</stp>
        <stp/>
        <stp>T</stp>
        <tr r="L37" s="1"/>
      </tp>
      <tp>
        <v>8.4719999999999995</v>
        <stp/>
        <stp>ContractData</stp>
        <stp>NGE?</stp>
        <stp>Low</stp>
        <stp/>
        <stp>T</stp>
        <tr r="L29" s="1"/>
      </tp>
      <tp>
        <v>-7.2187481027260034</v>
        <stp/>
        <stp>StudyData</stp>
        <stp>YM?</stp>
        <stp>PCB</stp>
        <stp>BaseType=Index,Index=1</stp>
        <stp>Close</stp>
        <stp>AM</stp>
        <stp/>
        <stp>all</stp>
        <stp/>
        <stp/>
        <stp>True</stp>
        <stp>T</stp>
        <tr r="O5" s="1"/>
      </tp>
      <tp>
        <v>1.540975951435908</v>
        <stp/>
        <stp>StudyData</stp>
        <stp>EB?</stp>
        <stp>PCB</stp>
        <stp>BaseType=Index,Index=1</stp>
        <stp>Close</stp>
        <stp>AM</stp>
        <stp/>
        <stp>all</stp>
        <stp/>
        <stp/>
        <stp>True</stp>
        <stp>T</stp>
        <tr r="O39" s="1"/>
      </tp>
      <tp>
        <v>-8.892384005807271</v>
        <stp/>
        <stp>StudyData</stp>
        <stp>EP?</stp>
        <stp>PCB</stp>
        <stp>BaseType=Index,Index=1</stp>
        <stp>Close</stp>
        <stp>AM</stp>
        <stp/>
        <stp>all</stp>
        <stp/>
        <stp/>
        <stp>True</stp>
        <stp>T</stp>
        <tr r="O6" s="1"/>
      </tp>
      <tp>
        <v>-3.1082700759089095</v>
        <stp/>
        <stp>StudyData</stp>
        <stp>DL?</stp>
        <stp>PCB</stp>
        <stp>BaseType=Index,Index=1</stp>
        <stp>Close</stp>
        <stp>AM</stp>
        <stp/>
        <stp>all</stp>
        <stp/>
        <stp/>
        <stp>True</stp>
        <stp>T</stp>
        <tr r="O19" s="1"/>
      </tp>
      <tp>
        <v>-6.9416429018571328</v>
        <stp/>
        <stp>StudyData</stp>
        <stp>DD?</stp>
        <stp>PCB</stp>
        <stp>BaseType=Index,Index=1</stp>
        <stp>Close</stp>
        <stp>AM</stp>
        <stp/>
        <stp>all</stp>
        <stp/>
        <stp/>
        <stp>True</stp>
        <stp>T</stp>
        <tr r="O10" s="1"/>
      </tp>
      <tp>
        <v>-4.829358281723537</v>
        <stp/>
        <stp>StudyData</stp>
        <stp>DB?</stp>
        <stp>PCB</stp>
        <stp>BaseType=Index,Index=1</stp>
        <stp>Close</stp>
        <stp>AM</stp>
        <stp/>
        <stp>all</stp>
        <stp/>
        <stp/>
        <stp>True</stp>
        <stp>T</stp>
        <tr r="O20" s="1"/>
      </tp>
      <tp>
        <v>4.7579999999999997E-2</v>
        <stp/>
        <stp>ContractData</stp>
        <stp>MX6?</stp>
        <stp>Low</stp>
        <stp/>
        <stp>T</stp>
        <tr r="L38" s="1"/>
      </tp>
      <tp>
        <v>-0.43803143519711413</v>
        <stp/>
        <stp>ContractData</stp>
        <stp>CA6?</stp>
        <stp>PerCentNetLastTrade</stp>
        <stp/>
        <stp>T</stp>
        <tr r="M34" s="1"/>
      </tp>
      <tp t="s">
        <v/>
        <stp/>
        <stp>ContractData</stp>
        <stp>COIN</stp>
        <stp>PerCentNetLastTrade</stp>
        <stp/>
        <stp>T</stp>
        <tr r="M41" s="1"/>
      </tp>
      <tp>
        <v>0.67807822707351362</v>
        <stp/>
        <stp>ContractData</stp>
        <stp>CLE?</stp>
        <stp>PerCentNetLastTrade</stp>
        <stp/>
        <stp>T</stp>
        <tr r="M26" s="1"/>
      </tp>
      <tp>
        <v>-0.46909719364661345</v>
        <stp/>
        <stp>ContractData</stp>
        <stp>BP6?</stp>
        <stp>PerCentNetLastTrade</stp>
        <stp/>
        <stp>T</stp>
        <tr r="M33" s="1"/>
      </tp>
      <tp>
        <v>-5.3872782345305064</v>
        <stp/>
        <stp>ContractData</stp>
        <stp>BTC?</stp>
        <stp>PerCentNetLastTrade</stp>
        <stp/>
        <stp>T</stp>
        <tr r="M40" s="1"/>
      </tp>
      <tp>
        <v>2009</v>
        <stp/>
        <stp>StudyData</stp>
        <stp>DSX?</stp>
        <stp>MinAll^</stp>
        <stp/>
        <stp>Year</stp>
        <stp>ADC</stp>
        <stp>0</stp>
        <stp>all</stp>
        <stp/>
        <stp/>
        <stp/>
        <stp>T</stp>
        <tr r="S11" s="1"/>
      </tp>
      <tp>
        <v>0.30986318348667591</v>
        <stp/>
        <stp>ContractData</stp>
        <stp>EU6?</stp>
        <stp>PerCentNetLastTrade</stp>
        <stp/>
        <stp>T</stp>
        <tr r="M31" s="1"/>
      </tp>
      <tp>
        <v>0.534098433016994</v>
        <stp/>
        <stp>ContractData</stp>
        <stp>ENQ?</stp>
        <stp>PerCentNetLastTrade</stp>
        <stp/>
        <stp>T</stp>
        <tr r="M7" s="1"/>
      </tp>
      <tp>
        <v>0.23138042434296691</v>
        <stp/>
        <stp>ContractData</stp>
        <stp>EMD?</stp>
        <stp>PerCentNetLastTrade</stp>
        <stp/>
        <stp>T</stp>
        <tr r="M8" s="1"/>
      </tp>
      <tp>
        <v>-79.391369814161749</v>
        <stp/>
        <stp>StudyData</stp>
        <stp>COIN</stp>
        <stp>PCB</stp>
        <stp>BaseType=Index,Index=1</stp>
        <stp>Close</stp>
        <stp>AA</stp>
        <stp/>
        <stp>all</stp>
        <stp/>
        <stp/>
        <stp>True</stp>
        <stp>T</stp>
        <tr r="P41" s="1"/>
      </tp>
      <tp>
        <v>-0.51355206847360912</v>
        <stp/>
        <stp>ContractData</stp>
        <stp>DSX?</stp>
        <stp>PerCentNetLastTrade</stp>
        <stp/>
        <stp>T</stp>
        <tr r="M11" s="1"/>
      </tp>
      <tp>
        <v>2009</v>
        <stp/>
        <stp>StudyData</stp>
        <stp>RTY?</stp>
        <stp>MinAll^</stp>
        <stp/>
        <stp>Year</stp>
        <stp>ADC</stp>
        <stp>0</stp>
        <stp>all</stp>
        <stp/>
        <stp/>
        <stp/>
        <stp>T</stp>
        <tr r="S9" s="1"/>
      </tp>
      <tp>
        <v>7.4624999999999995E-3</v>
        <stp/>
        <stp>ContractData</stp>
        <stp>JY6?</stp>
        <stp>Low</stp>
        <stp/>
        <stp>T</stp>
        <tr r="L32" s="1"/>
      </tp>
      <tp>
        <v>-52</v>
        <stp/>
        <stp>ContractData</stp>
        <stp>QFA?</stp>
        <stp>NetLastTradeToday</stp>
        <stp/>
        <stp>T</stp>
        <tr r="H12" s="1"/>
      </tp>
      <tp>
        <v>0.33</v>
        <stp/>
        <stp>ContractData</stp>
        <stp>QGA?</stp>
        <stp>NetLastTradeToday</stp>
        <stp/>
        <stp>T</stp>
        <tr r="H22" s="1"/>
      </tp>
      <tp t="s">
        <v>+0-04'+  </v>
        <stp/>
        <stp>ContractData</stp>
        <stp>FVA?</stp>
        <stp>NetLastTradeToday</stp>
        <stp/>
        <stp>B</stp>
        <tr r="H16" s="1"/>
      </tp>
      <tp t="s">
        <v>+0-16' </v>
        <stp/>
        <stp>ContractData</stp>
        <stp>USA?</stp>
        <stp>NetLastTradeToday</stp>
        <stp/>
        <stp>B</stp>
        <tr r="H18" s="1"/>
      </tp>
      <tp t="s">
        <v>-0-01'3/8</v>
        <stp/>
        <stp>ContractData</stp>
        <stp>TUA?</stp>
        <stp>NetLastTradeToday</stp>
        <stp/>
        <stp>B</stp>
        <tr r="H15" s="1"/>
      </tp>
      <tp t="s">
        <v>+0-07' </v>
        <stp/>
        <stp>ContractData</stp>
        <stp>TYA?</stp>
        <stp>NetLastTradeToday</stp>
        <stp/>
        <stp>B</stp>
        <tr r="H17" s="1"/>
      </tp>
      <tp>
        <v>-7.7167844825943632E-2</v>
        <stp/>
        <stp>ContractData</stp>
        <stp>DXE?</stp>
        <stp>PerCentNetLastTrade</stp>
        <stp/>
        <stp>T</stp>
        <tr r="M30" s="1"/>
      </tp>
      <tp>
        <v>-0.53367950382229912</v>
        <stp/>
        <stp>ContractData</stp>
        <stp>DA6?</stp>
        <stp>PerCentNetLastTrade</stp>
        <stp/>
        <stp>T</stp>
        <tr r="M36" s="1"/>
      </tp>
      <tp>
        <v>2021</v>
        <stp/>
        <stp>StudyData</stp>
        <stp>ENQ?</stp>
        <stp>MaxAll^</stp>
        <stp/>
        <stp>Year</stp>
        <stp>ADC</stp>
        <stp>0</stp>
        <stp>all</stp>
        <stp/>
        <stp/>
        <stp/>
        <stp>T</stp>
        <tr r="Q7" s="1"/>
      </tp>
      <tp>
        <v>-0.61142046074899004</v>
        <stp/>
        <stp>ContractData</stp>
        <stp>GCE?</stp>
        <stp>PerCentNetLastTrade</stp>
        <stp/>
        <stp>T</stp>
        <tr r="M23" s="1"/>
      </tp>
      <tp>
        <v>0.12806830309498399</v>
        <stp/>
        <stp>ContractData</stp>
        <stp>FVA?</stp>
        <stp>PerCentNetLastTrade</stp>
        <stp/>
        <stp>T</stp>
        <tr r="M16" s="1"/>
      </tp>
      <tp>
        <v>-1245</v>
        <stp/>
        <stp>ContractData</stp>
        <stp>BTC?</stp>
        <stp>NetLastTradeToday</stp>
        <stp/>
        <stp>T</stp>
        <tr r="H40" s="1"/>
      </tp>
      <tp>
        <v>4.2488000000000001</v>
        <stp/>
        <stp>ContractData</stp>
        <stp>HOE?</stp>
        <stp>Low</stp>
        <stp/>
        <stp>T</stp>
        <tr r="L27" s="1"/>
      </tp>
      <tp>
        <v>5</v>
        <stp/>
        <stp>StudyData</stp>
        <stp>YM?</stp>
        <stp>MaxAll^</stp>
        <stp/>
        <stp>Day</stp>
        <stp>ADC</stp>
        <stp>0</stp>
        <stp>all</stp>
        <stp/>
        <stp/>
        <stp/>
        <stp>T</stp>
        <tr r="Q5" s="1"/>
      </tp>
      <tp>
        <v>6460</v>
        <stp/>
        <stp>StudyData</stp>
        <stp>YM?</stp>
        <stp>MinAll^</stp>
        <stp/>
        <stp>Min</stp>
        <stp>ADC</stp>
        <stp>0</stp>
        <stp>all</stp>
        <stp/>
        <stp/>
        <stp/>
        <stp>T</stp>
        <tr r="T5" s="1"/>
      </tp>
      <tp>
        <v>6</v>
        <stp/>
        <stp>StudyData</stp>
        <stp>YM?</stp>
        <stp>MinAll^</stp>
        <stp/>
        <stp>Day</stp>
        <stp>ADC</stp>
        <stp>0</stp>
        <stp>all</stp>
        <stp/>
        <stp/>
        <stp/>
        <stp>T</stp>
        <tr r="S5" s="1"/>
      </tp>
      <tp>
        <v>36832</v>
        <stp/>
        <stp>StudyData</stp>
        <stp>YM?</stp>
        <stp>MaxAll^</stp>
        <stp/>
        <stp>Max</stp>
        <stp>ADC</stp>
        <stp>0</stp>
        <stp>all</stp>
        <stp/>
        <stp/>
        <stp/>
        <stp>T</stp>
        <tr r="R5" s="1"/>
      </tp>
      <tp>
        <v>-57.5</v>
        <stp/>
        <stp>ContractData</stp>
        <stp>PIL?</stp>
        <stp>NetLastTradeToday</stp>
        <stp/>
        <stp>T</stp>
        <tr r="H13" s="1"/>
      </tp>
      <tp>
        <v>1809.2</v>
        <stp/>
        <stp>ContractData</stp>
        <stp>GCE?</stp>
        <stp>Low</stp>
        <stp/>
        <stp>T</stp>
        <tr r="L23" s="1"/>
      </tp>
      <tp>
        <v>-33.405889884763134</v>
        <stp/>
        <stp>StudyData</stp>
        <stp>COIN</stp>
        <stp>PCB</stp>
        <stp>BaseType=Index,Index=1</stp>
        <stp>Close</stp>
        <stp>AM</stp>
        <stp/>
        <stp>all</stp>
        <stp/>
        <stp/>
        <stp>True</stp>
        <stp>T</stp>
        <tr r="O41" s="1"/>
      </tp>
      <tp t="s">
        <v>109-18'1/4</v>
        <stp/>
        <stp>ContractData</stp>
        <stp>FVA?</stp>
        <stp>Low</stp>
        <stp/>
        <stp>B</stp>
        <tr r="L16" s="1"/>
      </tp>
      <tp>
        <v>1.2443386095158051</v>
        <stp/>
        <stp>ContractData</stp>
        <stp>HOE?</stp>
        <stp>PerCentNetLastTrade</stp>
        <stp/>
        <stp>T</stp>
        <tr r="M27" s="1"/>
      </tp>
      <tp>
        <v>1.0464</v>
        <stp/>
        <stp>ContractData</stp>
        <stp>EU6?</stp>
        <stp>Low</stp>
        <stp/>
        <stp>T</stp>
        <tr r="L31" s="1"/>
      </tp>
      <tp>
        <v>2289.4</v>
        <stp/>
        <stp>ContractData</stp>
        <stp>EMD?</stp>
        <stp>Low</stp>
        <stp/>
        <stp>T</stp>
        <tr r="L8" s="1"/>
      </tp>
      <tp>
        <v>11344.25</v>
        <stp/>
        <stp>ContractData</stp>
        <stp>ENQ?</stp>
        <stp>Low</stp>
        <stp/>
        <stp>T</stp>
        <tr r="L7" s="1"/>
      </tp>
      <tp>
        <v>104.48</v>
        <stp/>
        <stp>ContractData</stp>
        <stp>DXE?</stp>
        <stp>Low</stp>
        <stp/>
        <stp>T</stp>
        <tr r="L30" s="1"/>
      </tp>
      <tp>
        <v>-0.10016025641025642</v>
        <stp/>
        <stp>ContractData</stp>
        <stp>JY6?</stp>
        <stp>PerCentNetLastTrade</stp>
        <stp/>
        <stp>T</stp>
        <tr r="M32" s="1"/>
      </tp>
      <tp>
        <v>3466</v>
        <stp/>
        <stp>ContractData</stp>
        <stp>DSX?</stp>
        <stp>Low</stp>
        <stp/>
        <stp>T</stp>
        <tr r="L11" s="1"/>
      </tp>
      <tp>
        <v>0.68875000000000008</v>
        <stp/>
        <stp>ContractData</stp>
        <stp>DA6?</stp>
        <stp>Low</stp>
        <stp/>
        <stp>T</stp>
        <tr r="L36" s="1"/>
      </tp>
      <tp>
        <v>-0.52137643378519294</v>
        <stp/>
        <stp>ContractData</stp>
        <stp>MX6?</stp>
        <stp>PerCentNetLastTrade</stp>
        <stp/>
        <stp>T</stp>
        <tr r="M38" s="1"/>
      </tp>
      <tp>
        <v>120.38</v>
        <stp/>
        <stp>ContractData</stp>
        <stp>CLE?</stp>
        <stp>Low</stp>
        <stp/>
        <stp>T</stp>
        <tr r="L26" s="1"/>
      </tp>
      <tp t="s">
        <v/>
        <stp/>
        <stp>ContractData</stp>
        <stp>COIN</stp>
        <stp>Low</stp>
        <stp/>
        <stp>T</stp>
        <tr r="L41" s="1"/>
      </tp>
      <tp>
        <v>2000</v>
        <stp/>
        <stp>StudyData</stp>
        <stp>DSX?</stp>
        <stp>MaxAll^</stp>
        <stp/>
        <stp>Year</stp>
        <stp>ADC</stp>
        <stp>0</stp>
        <stp>all</stp>
        <stp/>
        <stp/>
        <stp/>
        <stp>T</stp>
        <tr r="Q11" s="1"/>
      </tp>
      <tp>
        <v>0.77275000000000005</v>
        <stp/>
        <stp>ContractData</stp>
        <stp>CA6?</stp>
        <stp>Low</stp>
        <stp/>
        <stp>T</stp>
        <tr r="L34" s="1"/>
      </tp>
      <tp t="s">
        <v/>
        <stp/>
        <stp>ContractData</stp>
        <stp>COIN</stp>
        <stp>NetLastTradeToday</stp>
        <stp/>
        <stp>T</stp>
        <tr r="H41" s="1"/>
      </tp>
      <tp>
        <v>2002</v>
        <stp/>
        <stp>StudyData</stp>
        <stp>ENQ?</stp>
        <stp>MinAll^</stp>
        <stp/>
        <stp>Year</stp>
        <stp>ADC</stp>
        <stp>0</stp>
        <stp>all</stp>
        <stp/>
        <stp/>
        <stp/>
        <stp>T</stp>
        <tr r="S7" s="1"/>
      </tp>
      <tp>
        <v>20775</v>
        <stp/>
        <stp>ContractData</stp>
        <stp>BTC?</stp>
        <stp>Low</stp>
        <stp/>
        <stp>T</stp>
        <tr r="L40" s="1"/>
      </tp>
      <tp>
        <v>1.2083000000000002</v>
        <stp/>
        <stp>ContractData</stp>
        <stp>BP6?</stp>
        <stp>Low</stp>
        <stp/>
        <stp>T</stp>
        <tr r="L33" s="1"/>
      </tp>
      <tp>
        <v>2021</v>
        <stp/>
        <stp>StudyData</stp>
        <stp>RTY?</stp>
        <stp>MaxAll^</stp>
        <stp/>
        <stp>Year</stp>
        <stp>ADC</stp>
        <stp>0</stp>
        <stp>all</stp>
        <stp/>
        <stp/>
        <stp/>
        <stp>T</stp>
        <tr r="Q9" s="1"/>
      </tp>
      <tp>
        <v>-15.205992509363295</v>
        <stp/>
        <stp>StudyData</stp>
        <stp>YM?</stp>
        <stp>PCB</stp>
        <stp>BaseType=Index,Index=1</stp>
        <stp>Close</stp>
        <stp>AA</stp>
        <stp/>
        <stp>all</stp>
        <stp/>
        <stp/>
        <stp>True</stp>
        <stp>T</stp>
        <tr r="P5" s="1"/>
      </tp>
      <tp>
        <v>2.4921934837683382</v>
        <stp/>
        <stp>StudyData</stp>
        <stp>EB?</stp>
        <stp>PCB</stp>
        <stp>BaseType=Index,Index=1</stp>
        <stp>Close</stp>
        <stp>AA</stp>
        <stp/>
        <stp>all</stp>
        <stp/>
        <stp/>
        <stp>True</stp>
        <stp>T</stp>
        <tr r="P39" s="1"/>
      </tp>
      <tp>
        <v>-20.664770332911928</v>
        <stp/>
        <stp>StudyData</stp>
        <stp>EP?</stp>
        <stp>PCB</stp>
        <stp>BaseType=Index,Index=1</stp>
        <stp>Close</stp>
        <stp>AA</stp>
        <stp/>
        <stp>all</stp>
        <stp/>
        <stp/>
        <stp>True</stp>
        <stp>T</stp>
        <tr r="P6" s="1"/>
      </tp>
      <tp>
        <v>-10.857898992869217</v>
        <stp/>
        <stp>StudyData</stp>
        <stp>DL?</stp>
        <stp>PCB</stp>
        <stp>BaseType=Index,Index=1</stp>
        <stp>Close</stp>
        <stp>AA</stp>
        <stp/>
        <stp>all</stp>
        <stp/>
        <stp/>
        <stp>True</stp>
        <stp>T</stp>
        <tr r="P19" s="1"/>
      </tp>
      <tp>
        <v>-15.818284779462656</v>
        <stp/>
        <stp>StudyData</stp>
        <stp>DD?</stp>
        <stp>PCB</stp>
        <stp>BaseType=Index,Index=1</stp>
        <stp>Close</stp>
        <stp>AA</stp>
        <stp/>
        <stp>all</stp>
        <stp/>
        <stp/>
        <stp>True</stp>
        <stp>T</stp>
        <tr r="P10" s="1"/>
      </tp>
      <tp>
        <v>-15.343140127761812</v>
        <stp/>
        <stp>StudyData</stp>
        <stp>DB?</stp>
        <stp>PCB</stp>
        <stp>BaseType=Index,Index=1</stp>
        <stp>Close</stp>
        <stp>AA</stp>
        <stp/>
        <stp>all</stp>
        <stp/>
        <stp/>
        <stp>True</stp>
        <stp>T</stp>
        <tr r="P20" s="1"/>
      </tp>
      <tp>
        <v>0.25</v>
        <stp/>
        <stp>ContractData</stp>
        <stp>EP?</stp>
        <stp>TickSize</stp>
        <stp/>
        <stp>T</stp>
        <tr r="B6" s="1"/>
        <tr r="B6" s="1"/>
        <tr r="B6" s="1"/>
        <tr r="B6" s="1"/>
      </tp>
      <tp>
        <v>5.0000000000000002E-5</v>
        <stp/>
        <stp>ContractData</stp>
        <stp>EB?</stp>
        <stp>TickSize</stp>
        <stp/>
        <stp>T</stp>
        <tr r="B39" s="1"/>
        <tr r="B39" s="1"/>
        <tr r="B39" s="1"/>
        <tr r="B39" s="1"/>
      </tp>
      <tp>
        <v>0.01</v>
        <stp/>
        <stp>ContractData</stp>
        <stp>DB?</stp>
        <stp>TickSize</stp>
        <stp/>
        <stp>T</stp>
        <tr r="B20" s="1"/>
        <tr r="B20" s="1"/>
        <tr r="B20" s="1"/>
        <tr r="B20" s="1"/>
      </tp>
      <tp>
        <v>1</v>
        <stp/>
        <stp>ContractData</stp>
        <stp>DD?</stp>
        <stp>TickSize</stp>
        <stp/>
        <stp>T</stp>
        <tr r="B10" s="1"/>
        <tr r="B10" s="1"/>
        <tr r="B10" s="1"/>
        <tr r="B10" s="1"/>
      </tp>
      <tp>
        <v>0.01</v>
        <stp/>
        <stp>ContractData</stp>
        <stp>DL?</stp>
        <stp>TickSize</stp>
        <stp/>
        <stp>T</stp>
        <tr r="B19" s="1"/>
        <tr r="B19" s="1"/>
        <tr r="B19" s="1"/>
        <tr r="B19" s="1"/>
      </tp>
      <tp>
        <v>3</v>
        <stp/>
        <stp>StudyData</stp>
        <stp>HOE?</stp>
        <stp>MaxAll^</stp>
        <stp/>
        <stp>Month</stp>
        <stp>ADC</stp>
        <stp>0</stp>
        <stp>all</stp>
        <stp/>
        <stp/>
        <stp/>
        <stp>T</stp>
        <tr r="Q27" s="1"/>
      </tp>
      <tp>
        <v>10</v>
        <stp/>
        <stp>StudyData</stp>
        <stp>JY6?</stp>
        <stp>MaxAll^</stp>
        <stp/>
        <stp>Month</stp>
        <stp>ADC</stp>
        <stp>0</stp>
        <stp>all</stp>
        <stp/>
        <stp/>
        <stp/>
        <stp>T</stp>
        <tr r="Q32" s="1"/>
      </tp>
      <tp>
        <v>5</v>
        <stp/>
        <stp>StudyData</stp>
        <stp>MX6?</stp>
        <stp>MaxAll^</stp>
        <stp/>
        <stp>Month</stp>
        <stp>ADC</stp>
        <stp>0</stp>
        <stp>all</stp>
        <stp/>
        <stp/>
        <stp/>
        <stp>T</stp>
        <tr r="Q38" s="1"/>
      </tp>
      <tp>
        <v>2</v>
        <stp/>
        <stp>StudyData</stp>
        <stp>NKD?</stp>
        <stp>MaxAll^</stp>
        <stp/>
        <stp>Month</stp>
        <stp>ADC</stp>
        <stp>0</stp>
        <stp>all</stp>
        <stp/>
        <stp/>
        <stp/>
        <stp>T</stp>
        <tr r="Q14" s="1"/>
      </tp>
      <tp>
        <v>12</v>
        <stp/>
        <stp>StudyData</stp>
        <stp>NGE?</stp>
        <stp>MaxAll^</stp>
        <stp/>
        <stp>Month</stp>
        <stp>ADC</stp>
        <stp>0</stp>
        <stp>all</stp>
        <stp/>
        <stp/>
        <stp/>
        <stp>T</stp>
        <tr r="Q29" s="1"/>
      </tp>
      <tp>
        <v>8</v>
        <stp/>
        <stp>StudyData</stp>
        <stp>NE6?</stp>
        <stp>MaxAll^</stp>
        <stp/>
        <stp>Month</stp>
        <stp>ADC</stp>
        <stp>0</stp>
        <stp>all</stp>
        <stp/>
        <stp/>
        <stp/>
        <stp>T</stp>
        <tr r="Q37" s="1"/>
      </tp>
      <tp>
        <v>7</v>
        <stp/>
        <stp>StudyData</stp>
        <stp>CLE?</stp>
        <stp>MaxAll^</stp>
        <stp/>
        <stp>Month</stp>
        <stp>ADC</stp>
        <stp>0</stp>
        <stp>all</stp>
        <stp/>
        <stp/>
        <stp/>
        <stp>T</stp>
        <tr r="Q26" s="1"/>
      </tp>
      <tp>
        <v>11</v>
        <stp/>
        <stp>StudyData</stp>
        <stp>CA6?</stp>
        <stp>MaxAll^</stp>
        <stp/>
        <stp>Month</stp>
        <stp>ADC</stp>
        <stp>0</stp>
        <stp>all</stp>
        <stp/>
        <stp/>
        <stp/>
        <stp>T</stp>
        <tr r="Q34" s="1"/>
      </tp>
      <tp>
        <v>11</v>
        <stp/>
        <stp>StudyData</stp>
        <stp>BP6?</stp>
        <stp>MaxAll^</stp>
        <stp/>
        <stp>Month</stp>
        <stp>ADC</stp>
        <stp>0</stp>
        <stp>all</stp>
        <stp/>
        <stp/>
        <stp/>
        <stp>T</stp>
        <tr r="Q33" s="1"/>
      </tp>
      <tp>
        <v>11</v>
        <stp/>
        <stp>StudyData</stp>
        <stp>BTC?</stp>
        <stp>MaxAll^</stp>
        <stp/>
        <stp>Month</stp>
        <stp>ADC</stp>
        <stp>0</stp>
        <stp>all</stp>
        <stp/>
        <stp/>
        <stp/>
        <stp>T</stp>
        <tr r="Q40" s="1"/>
      </tp>
      <tp>
        <v>11</v>
        <stp/>
        <stp>StudyData</stp>
        <stp>ENQ?</stp>
        <stp>MaxAll^</stp>
        <stp/>
        <stp>Month</stp>
        <stp>ADC</stp>
        <stp>0</stp>
        <stp>all</stp>
        <stp/>
        <stp/>
        <stp/>
        <stp>T</stp>
        <tr r="Q7" s="1"/>
      </tp>
      <tp>
        <v>11</v>
        <stp/>
        <stp>StudyData</stp>
        <stp>EMD?</stp>
        <stp>MaxAll^</stp>
        <stp/>
        <stp>Month</stp>
        <stp>ADC</stp>
        <stp>0</stp>
        <stp>all</stp>
        <stp/>
        <stp/>
        <stp/>
        <stp>T</stp>
        <tr r="Q8" s="1"/>
      </tp>
      <tp>
        <v>7</v>
        <stp/>
        <stp>StudyData</stp>
        <stp>EU6?</stp>
        <stp>MaxAll^</stp>
        <stp/>
        <stp>Month</stp>
        <stp>ADC</stp>
        <stp>0</stp>
        <stp>all</stp>
        <stp/>
        <stp/>
        <stp/>
        <stp>T</stp>
        <tr r="Q31" s="1"/>
      </tp>
      <tp>
        <v>7</v>
        <stp/>
        <stp>StudyData</stp>
        <stp>DA6?</stp>
        <stp>MaxAll^</stp>
        <stp/>
        <stp>Month</stp>
        <stp>ADC</stp>
        <stp>0</stp>
        <stp>all</stp>
        <stp/>
        <stp/>
        <stp/>
        <stp>T</stp>
        <tr r="Q36" s="1"/>
      </tp>
      <tp>
        <v>11</v>
        <stp/>
        <stp>StudyData</stp>
        <stp>DXE?</stp>
        <stp>MaxAll^</stp>
        <stp/>
        <stp>Month</stp>
        <stp>ADC</stp>
        <stp>0</stp>
        <stp>all</stp>
        <stp/>
        <stp/>
        <stp/>
        <stp>T</stp>
        <tr r="Q30" s="1"/>
      </tp>
      <tp>
        <v>3</v>
        <stp/>
        <stp>StudyData</stp>
        <stp>DSX?</stp>
        <stp>MaxAll^</stp>
        <stp/>
        <stp>Month</stp>
        <stp>ADC</stp>
        <stp>0</stp>
        <stp>all</stp>
        <stp/>
        <stp/>
        <stp/>
        <stp>T</stp>
        <tr r="Q11" s="1"/>
      </tp>
      <tp>
        <v>8</v>
        <stp/>
        <stp>StudyData</stp>
        <stp>GCE?</stp>
        <stp>MaxAll^</stp>
        <stp/>
        <stp>Month</stp>
        <stp>ADC</stp>
        <stp>0</stp>
        <stp>all</stp>
        <stp/>
        <stp/>
        <stp/>
        <stp>T</stp>
        <tr r="Q23" s="1"/>
      </tp>
      <tp>
        <v>8</v>
        <stp/>
        <stp>StudyData</stp>
        <stp>FVA?</stp>
        <stp>MaxAll^</stp>
        <stp/>
        <stp>Month</stp>
        <stp>ADC</stp>
        <stp>0</stp>
        <stp>all</stp>
        <stp/>
        <stp/>
        <stp/>
        <stp>T</stp>
        <tr r="Q16" s="1"/>
      </tp>
      <tp>
        <v>0.66209780462306889</v>
        <stp/>
        <stp>ContractData</stp>
        <stp>NGE?</stp>
        <stp>PerCentNetLastTrade</stp>
        <stp/>
        <stp>T</stp>
        <tr r="M29" s="1"/>
      </tp>
      <tp>
        <v>-0.28813830638706578</v>
        <stp/>
        <stp>ContractData</stp>
        <stp>NE6?</stp>
        <stp>PerCentNetLastTrade</stp>
        <stp/>
        <stp>T</stp>
        <tr r="M37" s="1"/>
      </tp>
      <tp>
        <v>0.1323251417769376</v>
        <stp/>
        <stp>ContractData</stp>
        <stp>NKD?</stp>
        <stp>PerCentNetLastTrade</stp>
        <stp/>
        <stp>T</stp>
        <tr r="M14" s="1"/>
      </tp>
      <tp>
        <v>3</v>
        <stp/>
        <stp>StudyData</stp>
        <stp>QGA?</stp>
        <stp>MaxAll^</stp>
        <stp/>
        <stp>Month</stp>
        <stp>ADC</stp>
        <stp>0</stp>
        <stp>all</stp>
        <stp/>
        <stp/>
        <stp/>
        <stp>T</stp>
        <tr r="Q22" s="1"/>
      </tp>
      <tp>
        <v>5</v>
        <stp/>
        <stp>StudyData</stp>
        <stp>QFA?</stp>
        <stp>MaxAll^</stp>
        <stp/>
        <stp>Month</stp>
        <stp>ADC</stp>
        <stp>0</stp>
        <stp>all</stp>
        <stp/>
        <stp/>
        <stp/>
        <stp>T</stp>
        <tr r="Q12" s="1"/>
      </tp>
      <tp>
        <v>1</v>
        <stp/>
        <stp>StudyData</stp>
        <stp>PIL?</stp>
        <stp>MaxAll^</stp>
        <stp/>
        <stp>Month</stp>
        <stp>ADC</stp>
        <stp>0</stp>
        <stp>all</stp>
        <stp/>
        <stp/>
        <stp/>
        <stp>T</stp>
        <tr r="Q13" s="1"/>
      </tp>
      <tp>
        <v>3</v>
        <stp/>
        <stp>StudyData</stp>
        <stp>PLE?</stp>
        <stp>MaxAll^</stp>
        <stp/>
        <stp>Month</stp>
        <stp>ADC</stp>
        <stp>0</stp>
        <stp>all</stp>
        <stp/>
        <stp/>
        <stp/>
        <stp>T</stp>
        <tr r="Q25" s="1"/>
      </tp>
      <tp>
        <v>4</v>
        <stp/>
        <stp>StudyData</stp>
        <stp>SIE?</stp>
        <stp>MaxAll^</stp>
        <stp/>
        <stp>Month</stp>
        <stp>ADC</stp>
        <stp>0</stp>
        <stp>all</stp>
        <stp/>
        <stp/>
        <stp/>
        <stp>T</stp>
        <tr r="Q24" s="1"/>
      </tp>
      <tp>
        <v>8</v>
        <stp/>
        <stp>StudyData</stp>
        <stp>SF6?</stp>
        <stp>MaxAll^</stp>
        <stp/>
        <stp>Month</stp>
        <stp>ADC</stp>
        <stp>0</stp>
        <stp>all</stp>
        <stp/>
        <stp/>
        <stp/>
        <stp>T</stp>
        <tr r="Q35" s="1"/>
      </tp>
      <tp>
        <v>6</v>
        <stp/>
        <stp>StudyData</stp>
        <stp>RBE?</stp>
        <stp>MaxAll^</stp>
        <stp/>
        <stp>Month</stp>
        <stp>ADC</stp>
        <stp>0</stp>
        <stp>all</stp>
        <stp/>
        <stp/>
        <stp/>
        <stp>T</stp>
        <tr r="Q28" s="1"/>
      </tp>
      <tp>
        <v>11</v>
        <stp/>
        <stp>StudyData</stp>
        <stp>RTY?</stp>
        <stp>MaxAll^</stp>
        <stp/>
        <stp>Month</stp>
        <stp>ADC</stp>
        <stp>0</stp>
        <stp>all</stp>
        <stp/>
        <stp/>
        <stp/>
        <stp>T</stp>
        <tr r="Q9" s="1"/>
      </tp>
      <tp>
        <v>3</v>
        <stp/>
        <stp>StudyData</stp>
        <stp>USA?</stp>
        <stp>MaxAll^</stp>
        <stp/>
        <stp>Month</stp>
        <stp>ADC</stp>
        <stp>0</stp>
        <stp>all</stp>
        <stp/>
        <stp/>
        <stp/>
        <stp>T</stp>
        <tr r="Q18" s="1"/>
      </tp>
      <tp>
        <v>3</v>
        <stp/>
        <stp>StudyData</stp>
        <stp>TYA?</stp>
        <stp>MaxAll^</stp>
        <stp/>
        <stp>Month</stp>
        <stp>ADC</stp>
        <stp>0</stp>
        <stp>all</stp>
        <stp/>
        <stp/>
        <stp/>
        <stp>T</stp>
        <tr r="Q17" s="1"/>
      </tp>
      <tp>
        <v>3</v>
        <stp/>
        <stp>StudyData</stp>
        <stp>TUA?</stp>
        <stp>MaxAll^</stp>
        <stp/>
        <stp>Month</stp>
        <stp>ADC</stp>
        <stp>0</stp>
        <stp>all</stp>
        <stp/>
        <stp/>
        <stp/>
        <stp>T</stp>
        <tr r="Q15" s="1"/>
      </tp>
      <tp>
        <v>1988</v>
        <stp/>
        <stp>StudyData</stp>
        <stp>PIL?</stp>
        <stp>MinAll^</stp>
        <stp/>
        <stp>Year</stp>
        <stp>ADC</stp>
        <stp>0</stp>
        <stp>all</stp>
        <stp/>
        <stp/>
        <stp/>
        <stp>T</stp>
        <tr r="S13" s="1"/>
      </tp>
      <tp>
        <v>0.29432750624331072</v>
        <stp/>
        <stp>ContractData</stp>
        <stp>QGA?</stp>
        <stp>PerCentNetLastTrade</stp>
        <stp/>
        <stp>T</stp>
        <tr r="M22" s="1"/>
      </tp>
      <tp>
        <v>-0.72057091387791861</v>
        <stp/>
        <stp>ContractData</stp>
        <stp>QFA?</stp>
        <stp>PerCentNetLastTrade</stp>
        <stp/>
        <stp>T</stp>
        <tr r="M12" s="1"/>
      </tp>
      <tp>
        <v>2021</v>
        <stp/>
        <stp>StudyData</stp>
        <stp>NKD?</stp>
        <stp>MaxAll^</stp>
        <stp/>
        <stp>Year</stp>
        <stp>ADC</stp>
        <stp>0</stp>
        <stp>all</stp>
        <stp/>
        <stp/>
        <stp/>
        <stp>T</stp>
        <tr r="Q14" s="1"/>
      </tp>
      <tp>
        <v>2021</v>
        <stp/>
        <stp>StudyData</stp>
        <stp>EMD?</stp>
        <stp>MaxAll^</stp>
        <stp/>
        <stp>Year</stp>
        <stp>ADC</stp>
        <stp>0</stp>
        <stp>all</stp>
        <stp/>
        <stp/>
        <stp/>
        <stp>T</stp>
        <tr r="Q8" s="1"/>
      </tp>
      <tp>
        <v>2022</v>
        <stp/>
        <stp>StudyData</stp>
        <stp>HOE?</stp>
        <stp>MaxAll^</stp>
        <stp/>
        <stp>Year</stp>
        <stp>ADC</stp>
        <stp>0</stp>
        <stp>all</stp>
        <stp/>
        <stp/>
        <stp/>
        <stp>T</stp>
        <tr r="Q27" s="1"/>
      </tp>
      <tp>
        <v>2005</v>
        <stp/>
        <stp>StudyData</stp>
        <stp>NGE?</stp>
        <stp>MaxAll^</stp>
        <stp/>
        <stp>Year</stp>
        <stp>ADC</stp>
        <stp>0</stp>
        <stp>all</stp>
        <stp/>
        <stp/>
        <stp/>
        <stp>T</stp>
        <tr r="Q29" s="1"/>
      </tp>
      <tp>
        <v>2008</v>
        <stp/>
        <stp>StudyData</stp>
        <stp>CLE?</stp>
        <stp>MaxAll^</stp>
        <stp/>
        <stp>Year</stp>
        <stp>ADC</stp>
        <stp>0</stp>
        <stp>all</stp>
        <stp/>
        <stp/>
        <stp/>
        <stp>T</stp>
        <tr r="Q26" s="1"/>
      </tp>
      <tp>
        <v>1985</v>
        <stp/>
        <stp>StudyData</stp>
        <stp>DXE?</stp>
        <stp>MaxAll^</stp>
        <stp/>
        <stp>Year</stp>
        <stp>ADC</stp>
        <stp>0</stp>
        <stp>all</stp>
        <stp/>
        <stp/>
        <stp/>
        <stp>T</stp>
        <tr r="Q30" s="1"/>
      </tp>
      <tp>
        <v>2020</v>
        <stp/>
        <stp>StudyData</stp>
        <stp>GCE?</stp>
        <stp>MaxAll^</stp>
        <stp/>
        <stp>Year</stp>
        <stp>ADC</stp>
        <stp>0</stp>
        <stp>all</stp>
        <stp/>
        <stp/>
        <stp/>
        <stp>T</stp>
        <tr r="Q23" s="1"/>
      </tp>
      <tp>
        <v>2008</v>
        <stp/>
        <stp>StudyData</stp>
        <stp>PLE?</stp>
        <stp>MaxAll^</stp>
        <stp/>
        <stp>Year</stp>
        <stp>ADC</stp>
        <stp>0</stp>
        <stp>all</stp>
        <stp/>
        <stp/>
        <stp/>
        <stp>T</stp>
        <tr r="Q25" s="1"/>
      </tp>
      <tp>
        <v>2011</v>
        <stp/>
        <stp>StudyData</stp>
        <stp>SIE?</stp>
        <stp>MaxAll^</stp>
        <stp/>
        <stp>Year</stp>
        <stp>ADC</stp>
        <stp>0</stp>
        <stp>all</stp>
        <stp/>
        <stp/>
        <stp/>
        <stp>T</stp>
        <tr r="Q24" s="1"/>
      </tp>
      <tp>
        <v>2022</v>
        <stp/>
        <stp>StudyData</stp>
        <stp>RBE?</stp>
        <stp>MaxAll^</stp>
        <stp/>
        <stp>Year</stp>
        <stp>ADC</stp>
        <stp>0</stp>
        <stp>all</stp>
        <stp/>
        <stp/>
        <stp/>
        <stp>T</stp>
        <tr r="Q28" s="1"/>
      </tp>
      <tp>
        <v>-0.95411930639674769</v>
        <stp/>
        <stp>ContractData</stp>
        <stp>PIL?</stp>
        <stp>PerCentNetLastTrade</stp>
        <stp/>
        <stp>T</stp>
        <tr r="M13" s="1"/>
      </tp>
      <tp>
        <v>-0.86881904966212598</v>
        <stp/>
        <stp>ContractData</stp>
        <stp>PLE?</stp>
        <stp>PerCentNetLastTrade</stp>
        <stp/>
        <stp>T</stp>
        <tr r="M25" s="1"/>
      </tp>
      <tp>
        <v>1</v>
        <stp/>
        <stp>ContractData</stp>
        <stp>YM?</stp>
        <stp>TickSize</stp>
        <stp/>
        <stp>T</stp>
        <tr r="B5" s="1"/>
        <tr r="B5" s="1"/>
        <tr r="B5" s="1"/>
        <tr r="B5" s="1"/>
      </tp>
      <tp>
        <v>0.3319954412566275</v>
        <stp/>
        <stp>ContractData</stp>
        <stp>SF6?</stp>
        <stp>PerCentNetLastTrade</stp>
        <stp/>
        <stp>T</stp>
        <tr r="M35" s="1"/>
      </tp>
      <tp>
        <v>-0.70571630204657732</v>
        <stp/>
        <stp>ContractData</stp>
        <stp>SIE?</stp>
        <stp>PerCentNetLastTrade</stp>
        <stp/>
        <stp>T</stp>
        <tr r="M24" s="1"/>
      </tp>
      <tp>
        <v>-11.412025208652706</v>
        <stp/>
        <stp>StudyData</stp>
        <stp>COIN</stp>
        <stp>PCB</stp>
        <stp>BaseType=Index,Index=1</stp>
        <stp>Close</stp>
        <stp>AW</stp>
        <stp/>
        <stp>all</stp>
        <stp/>
        <stp/>
        <stp>True</stp>
        <stp>T</stp>
        <tr r="N41" s="1"/>
      </tp>
      <tp>
        <v>0.12239902080783353</v>
        <stp/>
        <stp>ContractData</stp>
        <stp>RTY?</stp>
        <stp>PerCentNetLastTrade</stp>
        <stp/>
        <stp>T</stp>
        <tr r="M9" s="1"/>
      </tp>
      <tp>
        <v>1.0507273313012664</v>
        <stp/>
        <stp>ContractData</stp>
        <stp>RBE?</stp>
        <stp>PerCentNetLastTrade</stp>
        <stp/>
        <stp>T</stp>
        <tr r="M28" s="1"/>
      </tp>
      <tp>
        <v>4808.25</v>
        <stp/>
        <stp>StudyData</stp>
        <stp>EP?</stp>
        <stp>MaxAll^</stp>
        <stp/>
        <stp>Max</stp>
        <stp>ADC</stp>
        <stp>0</stp>
        <stp>all</stp>
        <stp/>
        <stp/>
        <stp/>
        <stp>T</stp>
        <tr r="R6" s="1"/>
      </tp>
      <tp>
        <v>6</v>
        <stp/>
        <stp>StudyData</stp>
        <stp>EP?</stp>
        <stp>MinAll^</stp>
        <stp/>
        <stp>Day</stp>
        <stp>ADC</stp>
        <stp>0</stp>
        <stp>all</stp>
        <stp/>
        <stp/>
        <stp/>
        <stp>T</stp>
        <tr r="S6" s="1"/>
      </tp>
      <tp>
        <v>665.75</v>
        <stp/>
        <stp>StudyData</stp>
        <stp>EP?</stp>
        <stp>MinAll^</stp>
        <stp/>
        <stp>Min</stp>
        <stp>ADC</stp>
        <stp>0</stp>
        <stp>all</stp>
        <stp/>
        <stp/>
        <stp/>
        <stp>T</stp>
        <tr r="T6" s="1"/>
      </tp>
      <tp>
        <v>4</v>
        <stp/>
        <stp>StudyData</stp>
        <stp>EP?</stp>
        <stp>MaxAll^</stp>
        <stp/>
        <stp>Day</stp>
        <stp>ADC</stp>
        <stp>0</stp>
        <stp>all</stp>
        <stp/>
        <stp/>
        <stp/>
        <stp>T</stp>
        <tr r="Q6" s="1"/>
      </tp>
      <tp>
        <v>0.98</v>
        <stp/>
        <stp>StudyData</stp>
        <stp>EB?</stp>
        <stp>MaxAll^</stp>
        <stp/>
        <stp>Max</stp>
        <stp>ADC</stp>
        <stp>0</stp>
        <stp>all</stp>
        <stp/>
        <stp/>
        <stp/>
        <stp>T</stp>
        <tr r="R39" s="1"/>
      </tp>
      <tp>
        <v>3</v>
        <stp/>
        <stp>StudyData</stp>
        <stp>EB?</stp>
        <stp>MinAll^</stp>
        <stp/>
        <stp>Day</stp>
        <stp>ADC</stp>
        <stp>0</stp>
        <stp>all</stp>
        <stp/>
        <stp/>
        <stp/>
        <stp>T</stp>
        <tr r="S39" s="1"/>
      </tp>
      <tp>
        <v>0.57550000000000001</v>
        <stp/>
        <stp>StudyData</stp>
        <stp>EB?</stp>
        <stp>MinAll^</stp>
        <stp/>
        <stp>Min</stp>
        <stp>ADC</stp>
        <stp>0</stp>
        <stp>all</stp>
        <stp/>
        <stp/>
        <stp/>
        <stp>T</stp>
        <tr r="T39" s="1"/>
      </tp>
      <tp>
        <v>30</v>
        <stp/>
        <stp>StudyData</stp>
        <stp>EB?</stp>
        <stp>MaxAll^</stp>
        <stp/>
        <stp>Day</stp>
        <stp>ADC</stp>
        <stp>0</stp>
        <stp>all</stp>
        <stp/>
        <stp/>
        <stp/>
        <stp>T</stp>
        <tr r="Q39" s="1"/>
      </tp>
      <tp>
        <v>0.37726951190756897</v>
        <stp/>
        <stp>ContractData</stp>
        <stp>USA?</stp>
        <stp>PerCentNetLastTrade</stp>
        <stp/>
        <stp>T</stp>
        <tr r="M18" s="1"/>
      </tp>
      <tp>
        <v>16295</v>
        <stp/>
        <stp>StudyData</stp>
        <stp>DD?</stp>
        <stp>MaxAll^</stp>
        <stp/>
        <stp>Max</stp>
        <stp>ADC</stp>
        <stp>0</stp>
        <stp>all</stp>
        <stp/>
        <stp/>
        <stp/>
        <stp>T</stp>
        <tr r="R10" s="1"/>
      </tp>
      <tp>
        <v>90.36</v>
        <stp/>
        <stp>StudyData</stp>
        <stp>DL?</stp>
        <stp>MinAll^</stp>
        <stp/>
        <stp>Min</stp>
        <stp>ADC</stp>
        <stp>0</stp>
        <stp>all</stp>
        <stp/>
        <stp/>
        <stp/>
        <stp>T</stp>
        <tr r="T19" s="1"/>
      </tp>
      <tp>
        <v>9</v>
        <stp/>
        <stp>StudyData</stp>
        <stp>DL?</stp>
        <stp>MaxAll^</stp>
        <stp/>
        <stp>Day</stp>
        <stp>ADC</stp>
        <stp>0</stp>
        <stp>all</stp>
        <stp/>
        <stp/>
        <stp/>
        <stp>T</stp>
        <tr r="Q19" s="1"/>
      </tp>
      <tp>
        <v>5</v>
        <stp/>
        <stp>StudyData</stp>
        <stp>DD?</stp>
        <stp>MinAll^</stp>
        <stp/>
        <stp>Day</stp>
        <stp>ADC</stp>
        <stp>0</stp>
        <stp>all</stp>
        <stp/>
        <stp/>
        <stp/>
        <stp>T</stp>
        <tr r="S10" s="1"/>
      </tp>
      <tp>
        <v>-2.66</v>
        <stp/>
        <stp>ContractData</stp>
        <stp>FGBX?</stp>
        <stp>NetLastTradeToday</stp>
        <stp/>
        <stp>T</stp>
        <tr r="H21" s="1"/>
      </tp>
      <tp>
        <v>179.67</v>
        <stp/>
        <stp>StudyData</stp>
        <stp>DB?</stp>
        <stp>MaxAll^</stp>
        <stp/>
        <stp>Max</stp>
        <stp>ADC</stp>
        <stp>0</stp>
        <stp>all</stp>
        <stp/>
        <stp/>
        <stp/>
        <stp>T</stp>
        <tr r="R20" s="1"/>
      </tp>
      <tp>
        <v>16</v>
        <stp/>
        <stp>StudyData</stp>
        <stp>DB?</stp>
        <stp>MinAll^</stp>
        <stp/>
        <stp>Day</stp>
        <stp>ADC</stp>
        <stp>0</stp>
        <stp>all</stp>
        <stp/>
        <stp/>
        <stp/>
        <stp>T</stp>
        <tr r="S20" s="1"/>
      </tp>
      <tp>
        <v>137.71</v>
        <stp/>
        <stp>StudyData</stp>
        <stp>DL?</stp>
        <stp>MaxAll^</stp>
        <stp/>
        <stp>Max</stp>
        <stp>ADC</stp>
        <stp>0</stp>
        <stp>all</stp>
        <stp/>
        <stp/>
        <stp/>
        <stp>T</stp>
        <tr r="R19" s="1"/>
      </tp>
      <tp>
        <v>1407</v>
        <stp/>
        <stp>StudyData</stp>
        <stp>DD?</stp>
        <stp>MinAll^</stp>
        <stp/>
        <stp>Min</stp>
        <stp>ADC</stp>
        <stp>0</stp>
        <stp>all</stp>
        <stp/>
        <stp/>
        <stp/>
        <stp>T</stp>
        <tr r="T10" s="1"/>
      </tp>
      <tp>
        <v>19</v>
        <stp/>
        <stp>StudyData</stp>
        <stp>DD?</stp>
        <stp>MaxAll^</stp>
        <stp/>
        <stp>Day</stp>
        <stp>ADC</stp>
        <stp>0</stp>
        <stp>all</stp>
        <stp/>
        <stp/>
        <stp/>
        <stp>T</stp>
        <tr r="Q10" s="1"/>
      </tp>
      <tp>
        <v>6</v>
        <stp/>
        <stp>StudyData</stp>
        <stp>DL?</stp>
        <stp>MinAll^</stp>
        <stp/>
        <stp>Day</stp>
        <stp>ADC</stp>
        <stp>0</stp>
        <stp>all</stp>
        <stp/>
        <stp/>
        <stp/>
        <stp>T</stp>
        <tr r="S19" s="1"/>
      </tp>
      <tp>
        <v>81.5</v>
        <stp/>
        <stp>StudyData</stp>
        <stp>DB?</stp>
        <stp>MinAll^</stp>
        <stp/>
        <stp>Min</stp>
        <stp>ADC</stp>
        <stp>0</stp>
        <stp>all</stp>
        <stp/>
        <stp/>
        <stp/>
        <stp>T</stp>
        <tr r="T20" s="1"/>
      </tp>
      <tp>
        <v>3</v>
        <stp/>
        <stp>StudyData</stp>
        <stp>DB?</stp>
        <stp>MaxAll^</stp>
        <stp/>
        <stp>Day</stp>
        <stp>ADC</stp>
        <stp>0</stp>
        <stp>all</stp>
        <stp/>
        <stp/>
        <stp/>
        <stp>T</stp>
        <tr r="Q20" s="1"/>
      </tp>
      <tp>
        <v>2022</v>
        <stp/>
        <stp>StudyData</stp>
        <stp>COIN</stp>
        <stp>MinAll^</stp>
        <stp/>
        <stp>Year</stp>
        <stp>ADC</stp>
        <stp>0</stp>
        <stp>all</stp>
        <stp/>
        <stp/>
        <stp/>
        <stp>T</stp>
        <tr r="S41" s="1"/>
      </tp>
      <tp>
        <v>-4.1300593226702709E-2</v>
        <stp/>
        <stp>ContractData</stp>
        <stp>TUA?</stp>
        <stp>PerCentNetLastTrade</stp>
        <stp/>
        <stp>T</stp>
        <tr r="M15" s="1"/>
      </tp>
      <tp>
        <v>0.18975332068311196</v>
        <stp/>
        <stp>ContractData</stp>
        <stp>TYA?</stp>
        <stp>PerCentNetLastTrade</stp>
        <stp/>
        <stp>T</stp>
        <tr r="M17" s="1"/>
      </tp>
      <tp>
        <v>60.5</v>
        <stp/>
        <stp>ContractData</stp>
        <stp>ENQ?</stp>
        <stp>NetLastTradeToday</stp>
        <stp/>
        <stp>T</stp>
        <tr r="H7" s="1"/>
      </tp>
      <tp>
        <v>2020</v>
        <stp/>
        <stp>StudyData</stp>
        <stp>FVA?</stp>
        <stp>MaxAll^</stp>
        <stp/>
        <stp>Year</stp>
        <stp>ADC</stp>
        <stp>0</stp>
        <stp>all</stp>
        <stp/>
        <stp/>
        <stp/>
        <stp>T</stp>
        <tr r="Q16" s="1"/>
      </tp>
      <tp>
        <v>2020</v>
        <stp/>
        <stp>StudyData</stp>
        <stp>QGA?</stp>
        <stp>MaxAll^</stp>
        <stp/>
        <stp>Year</stp>
        <stp>ADC</stp>
        <stp>0</stp>
        <stp>all</stp>
        <stp/>
        <stp/>
        <stp/>
        <stp>T</stp>
        <tr r="Q22" s="1"/>
      </tp>
      <tp>
        <v>2018</v>
        <stp/>
        <stp>StudyData</stp>
        <stp>QFA?</stp>
        <stp>MaxAll^</stp>
        <stp/>
        <stp>Year</stp>
        <stp>ADC</stp>
        <stp>0</stp>
        <stp>all</stp>
        <stp/>
        <stp/>
        <stp/>
        <stp>T</stp>
        <tr r="Q12" s="1"/>
      </tp>
      <tp>
        <v>2020</v>
        <stp/>
        <stp>StudyData</stp>
        <stp>USA?</stp>
        <stp>MaxAll^</stp>
        <stp/>
        <stp>Year</stp>
        <stp>ADC</stp>
        <stp>0</stp>
        <stp>all</stp>
        <stp/>
        <stp/>
        <stp/>
        <stp>T</stp>
        <tr r="Q18" s="1"/>
      </tp>
      <tp>
        <v>2020</v>
        <stp/>
        <stp>StudyData</stp>
        <stp>TYA?</stp>
        <stp>MaxAll^</stp>
        <stp/>
        <stp>Year</stp>
        <stp>ADC</stp>
        <stp>0</stp>
        <stp>all</stp>
        <stp/>
        <stp/>
        <stp/>
        <stp>T</stp>
        <tr r="Q17" s="1"/>
      </tp>
      <tp>
        <v>2020</v>
        <stp/>
        <stp>StudyData</stp>
        <stp>TUA?</stp>
        <stp>MaxAll^</stp>
        <stp/>
        <stp>Year</stp>
        <stp>ADC</stp>
        <stp>0</stp>
        <stp>all</stp>
        <stp/>
        <stp/>
        <stp/>
        <stp>T</stp>
        <tr r="Q15" s="1"/>
      </tp>
      <tp t="s">
        <v>133-01' </v>
        <stp/>
        <stp>ContractData</stp>
        <stp>USA?</stp>
        <stp>LastTradeToday</stp>
        <stp/>
        <stp>B</stp>
        <tr r="G18" s="1"/>
      </tp>
      <tp t="s">
        <v>115-16' </v>
        <stp/>
        <stp>ContractData</stp>
        <stp>TYA?</stp>
        <stp>LastTradeToday</stp>
        <stp/>
        <stp>B</stp>
        <tr r="G17" s="1"/>
      </tp>
      <tp t="s">
        <v>103-31'7/8</v>
        <stp/>
        <stp>ContractData</stp>
        <stp>TUA?</stp>
        <stp>LastTradeToday</stp>
        <stp/>
        <stp>B</stp>
        <tr r="G15" s="1"/>
      </tp>
      <tp>
        <v>21.105</v>
        <stp/>
        <stp>ContractData</stp>
        <stp>SIE?</stp>
        <stp>LastTradeToday</stp>
        <stp/>
        <stp>T</stp>
        <tr r="G24" s="1"/>
      </tp>
      <tp>
        <v>1.0124000000000002</v>
        <stp/>
        <stp>ContractData</stp>
        <stp>SF6?</stp>
        <stp>LastTradeToday</stp>
        <stp/>
        <stp>T</stp>
        <tr r="G35" s="1"/>
      </tp>
      <tp>
        <v>1717.8</v>
        <stp/>
        <stp>ContractData</stp>
        <stp>RTY?</stp>
        <stp>LastTradeToday</stp>
        <stp/>
        <stp>T</stp>
        <tr r="G9" s="1"/>
      </tp>
      <tp>
        <v>4.0777000000000001</v>
        <stp/>
        <stp>ContractData</stp>
        <stp>RBE?</stp>
        <stp>LastTradeToday</stp>
        <stp/>
        <stp>T</stp>
        <tr r="G28" s="1"/>
      </tp>
      <tp>
        <v>7164.5</v>
        <stp/>
        <stp>ContractData</stp>
        <stp>QFA?</stp>
        <stp>LastTradeToday</stp>
        <stp/>
        <stp>T</stp>
        <tr r="G12" s="1"/>
      </tp>
      <tp>
        <v>112.45</v>
        <stp/>
        <stp>ContractData</stp>
        <stp>QGA?</stp>
        <stp>LastTradeToday</stp>
        <stp/>
        <stp>T</stp>
        <tr r="G22" s="1"/>
      </tp>
      <tp>
        <v>5969</v>
        <stp/>
        <stp>ContractData</stp>
        <stp>PIL?</stp>
        <stp>LastTradeToday</stp>
        <stp/>
        <stp>T</stp>
        <tr r="G13" s="1"/>
      </tp>
      <tp>
        <v>924.2</v>
        <stp/>
        <stp>ContractData</stp>
        <stp>PLE?</stp>
        <stp>LastTradeToday</stp>
        <stp/>
        <stp>T</stp>
        <tr r="G25" s="1"/>
      </tp>
      <tp>
        <v>1820.6000000000001</v>
        <stp/>
        <stp>ContractData</stp>
        <stp>GCE?</stp>
        <stp>LastTradeToday</stp>
        <stp/>
        <stp>T</stp>
        <tr r="G23" s="1"/>
      </tp>
      <tp t="s">
        <v>109-30'1/4</v>
        <stp/>
        <stp>ContractData</stp>
        <stp>FVA?</stp>
        <stp>LastTradeToday</stp>
        <stp/>
        <stp>B</stp>
        <tr r="G16" s="1"/>
      </tp>
      <tp>
        <v>1.0521</v>
        <stp/>
        <stp>ContractData</stp>
        <stp>EU6?</stp>
        <stp>LastTradeToday</stp>
        <stp/>
        <stp>T</stp>
        <tr r="G31" s="1"/>
      </tp>
      <tp>
        <v>2295.9</v>
        <stp/>
        <stp>ContractData</stp>
        <stp>EMD?</stp>
        <stp>LastTradeToday</stp>
        <stp/>
        <stp>T</stp>
        <tr r="G8" s="1"/>
      </tp>
      <tp>
        <v>11388</v>
        <stp/>
        <stp>ContractData</stp>
        <stp>ENQ?</stp>
        <stp>LastTradeToday</stp>
        <stp/>
        <stp>T</stp>
        <tr r="G7" s="1"/>
      </tp>
      <tp>
        <v>104.88500000000001</v>
        <stp/>
        <stp>ContractData</stp>
        <stp>DXE?</stp>
        <stp>LastTradeToday</stp>
        <stp/>
        <stp>T</stp>
        <tr r="G30" s="1"/>
      </tp>
      <tp>
        <v>3487</v>
        <stp/>
        <stp>ContractData</stp>
        <stp>DSX?</stp>
        <stp>LastTradeToday</stp>
        <stp/>
        <stp>T</stp>
        <tr r="G11" s="1"/>
      </tp>
      <tp>
        <v>0.6896000000000001</v>
        <stp/>
        <stp>ContractData</stp>
        <stp>DA6?</stp>
        <stp>LastTradeToday</stp>
        <stp/>
        <stp>T</stp>
        <tr r="G36" s="1"/>
      </tp>
      <tp>
        <v>121.75</v>
        <stp/>
        <stp>ContractData</stp>
        <stp>CLE?</stp>
        <stp>LastTradeToday</stp>
        <stp/>
        <stp>T</stp>
        <tr r="G26" s="1"/>
      </tp>
      <tp>
        <v>0.77280000000000004</v>
        <stp/>
        <stp>ContractData</stp>
        <stp>CA6?</stp>
        <stp>LastTradeToday</stp>
        <stp/>
        <stp>T</stp>
        <tr r="G34" s="1"/>
      </tp>
      <tp>
        <v>1.2094</v>
        <stp/>
        <stp>ContractData</stp>
        <stp>BP6?</stp>
        <stp>LastTradeToday</stp>
        <stp/>
        <stp>T</stp>
        <tr r="G33" s="1"/>
      </tp>
      <tp>
        <v>21865</v>
        <stp/>
        <stp>ContractData</stp>
        <stp>BTC?</stp>
        <stp>LastTradeToday</stp>
        <stp/>
        <stp>T</stp>
        <tr r="G40" s="1"/>
      </tp>
      <tp>
        <v>26485</v>
        <stp/>
        <stp>ContractData</stp>
        <stp>NKD?</stp>
        <stp>LastTradeToday</stp>
        <stp/>
        <stp>T</stp>
        <tr r="G14" s="1"/>
      </tp>
      <tp>
        <v>0.62290000000000001</v>
        <stp/>
        <stp>ContractData</stp>
        <stp>NE6?</stp>
        <stp>LastTradeToday</stp>
        <stp/>
        <stp>T</stp>
        <tr r="G37" s="1"/>
      </tp>
      <tp>
        <v>8.6660000000000004</v>
        <stp/>
        <stp>ContractData</stp>
        <stp>NGE?</stp>
        <stp>LastTradeToday</stp>
        <stp/>
        <stp>T</stp>
        <tr r="G29" s="1"/>
      </tp>
      <tp>
        <v>4.7699999999999999E-2</v>
        <stp/>
        <stp>ContractData</stp>
        <stp>MX6?</stp>
        <stp>LastTradeToday</stp>
        <stp/>
        <stp>T</stp>
        <tr r="G38" s="1"/>
      </tp>
      <tp>
        <v>7.4804999999999993E-3</v>
        <stp/>
        <stp>ContractData</stp>
        <stp>JY6?</stp>
        <stp>LastTradeToday</stp>
        <stp/>
        <stp>T</stp>
        <tr r="G32" s="1"/>
      </tp>
      <tp>
        <v>4.3367000000000004</v>
        <stp/>
        <stp>ContractData</stp>
        <stp>HOE?</stp>
        <stp>LastTradeToday</stp>
        <stp/>
        <stp>T</stp>
        <tr r="G27" s="1"/>
      </tp>
      <tp>
        <v>2021</v>
        <stp/>
        <stp>StudyData</stp>
        <stp>BTC?</stp>
        <stp>MaxAll^</stp>
        <stp/>
        <stp>Year</stp>
        <stp>ADC</stp>
        <stp>0</stp>
        <stp>all</stp>
        <stp/>
        <stp/>
        <stp/>
        <stp>T</stp>
        <tr r="Q40" s="1"/>
      </tp>
      <tp>
        <v>2009</v>
        <stp/>
        <stp>StudyData</stp>
        <stp>NKD?</stp>
        <stp>MinAll^</stp>
        <stp/>
        <stp>Year</stp>
        <stp>ADC</stp>
        <stp>0</stp>
        <stp>all</stp>
        <stp/>
        <stp/>
        <stp/>
        <stp>T</stp>
        <tr r="S14" s="1"/>
      </tp>
      <tp>
        <v>2002</v>
        <stp/>
        <stp>StudyData</stp>
        <stp>EMD?</stp>
        <stp>MinAll^</stp>
        <stp/>
        <stp>Year</stp>
        <stp>ADC</stp>
        <stp>0</stp>
        <stp>all</stp>
        <stp/>
        <stp/>
        <stp/>
        <stp>T</stp>
        <tr r="S8" s="1"/>
      </tp>
      <tp>
        <v>2022</v>
        <stp/>
        <stp>StudyData</stp>
        <stp>PIL?</stp>
        <stp>MaxAll^</stp>
        <stp/>
        <stp>Year</stp>
        <stp>ADC</stp>
        <stp>0</stp>
        <stp>all</stp>
        <stp/>
        <stp/>
        <stp/>
        <stp>T</stp>
        <tr r="Q13" s="1"/>
      </tp>
      <tp>
        <v>0.02</v>
        <stp/>
        <stp>ContractData</stp>
        <stp>FGBX?</stp>
        <stp>TickSize</stp>
        <stp/>
        <stp>T</stp>
        <tr r="B21" s="1"/>
        <tr r="B21" s="1"/>
        <tr r="B21" s="1"/>
        <tr r="B21" s="1"/>
      </tp>
      <tp>
        <v>2</v>
        <stp/>
        <stp>StudyData</stp>
        <stp>HOE?</stp>
        <stp>MinAll^</stp>
        <stp/>
        <stp>Month</stp>
        <stp>ADC</stp>
        <stp>0</stp>
        <stp>all</stp>
        <stp/>
        <stp/>
        <stp/>
        <stp>T</stp>
        <tr r="S27" s="1"/>
      </tp>
      <tp>
        <v>1999</v>
        <stp/>
        <stp>StudyData</stp>
        <stp>HOE?</stp>
        <stp>MinAll^</stp>
        <stp/>
        <stp>Year</stp>
        <stp>ADC</stp>
        <stp>0</stp>
        <stp>all</stp>
        <stp/>
        <stp/>
        <stp/>
        <stp>T</stp>
        <tr r="S27" s="1"/>
      </tp>
      <tp>
        <v>1992</v>
        <stp/>
        <stp>StudyData</stp>
        <stp>NGE?</stp>
        <stp>MinAll^</stp>
        <stp/>
        <stp>Year</stp>
        <stp>ADC</stp>
        <stp>0</stp>
        <stp>all</stp>
        <stp/>
        <stp/>
        <stp/>
        <stp>T</stp>
        <tr r="S29" s="1"/>
      </tp>
      <tp>
        <v>2020</v>
        <stp/>
        <stp>StudyData</stp>
        <stp>CLE?</stp>
        <stp>MinAll^</stp>
        <stp/>
        <stp>Year</stp>
        <stp>ADC</stp>
        <stp>0</stp>
        <stp>all</stp>
        <stp/>
        <stp/>
        <stp/>
        <stp>T</stp>
        <tr r="S26" s="1"/>
      </tp>
      <tp>
        <v>2008</v>
        <stp/>
        <stp>StudyData</stp>
        <stp>DXE?</stp>
        <stp>MinAll^</stp>
        <stp/>
        <stp>Year</stp>
        <stp>ADC</stp>
        <stp>0</stp>
        <stp>all</stp>
        <stp/>
        <stp/>
        <stp/>
        <stp>T</stp>
        <tr r="S30" s="1"/>
      </tp>
      <tp>
        <v>1976</v>
        <stp/>
        <stp>StudyData</stp>
        <stp>GCE?</stp>
        <stp>MinAll^</stp>
        <stp/>
        <stp>Year</stp>
        <stp>ADC</stp>
        <stp>0</stp>
        <stp>all</stp>
        <stp/>
        <stp/>
        <stp/>
        <stp>T</stp>
        <tr r="S23" s="1"/>
      </tp>
      <tp>
        <v>1972</v>
        <stp/>
        <stp>StudyData</stp>
        <stp>PLE?</stp>
        <stp>MinAll^</stp>
        <stp/>
        <stp>Year</stp>
        <stp>ADC</stp>
        <stp>0</stp>
        <stp>all</stp>
        <stp/>
        <stp/>
        <stp/>
        <stp>T</stp>
        <tr r="S25" s="1"/>
      </tp>
      <tp>
        <v>1971</v>
        <stp/>
        <stp>StudyData</stp>
        <stp>SIE?</stp>
        <stp>MinAll^</stp>
        <stp/>
        <stp>Year</stp>
        <stp>ADC</stp>
        <stp>0</stp>
        <stp>all</stp>
        <stp/>
        <stp/>
        <stp/>
        <stp>T</stp>
        <tr r="S24" s="1"/>
      </tp>
      <tp>
        <v>1999</v>
        <stp/>
        <stp>StudyData</stp>
        <stp>RBE?</stp>
        <stp>MinAll^</stp>
        <stp/>
        <stp>Year</stp>
        <stp>ADC</stp>
        <stp>0</stp>
        <stp>all</stp>
        <stp/>
        <stp/>
        <stp/>
        <stp>T</stp>
        <tr r="S28" s="1"/>
      </tp>
      <tp>
        <v>2</v>
        <stp/>
        <stp>StudyData</stp>
        <stp>JY6?</stp>
        <stp>MinAll^</stp>
        <stp/>
        <stp>Month</stp>
        <stp>ADC</stp>
        <stp>0</stp>
        <stp>all</stp>
        <stp/>
        <stp/>
        <stp/>
        <stp>T</stp>
        <tr r="S32" s="1"/>
      </tp>
      <tp>
        <v>4</v>
        <stp/>
        <stp>StudyData</stp>
        <stp>MX6?</stp>
        <stp>MinAll^</stp>
        <stp/>
        <stp>Month</stp>
        <stp>ADC</stp>
        <stp>0</stp>
        <stp>all</stp>
        <stp/>
        <stp/>
        <stp/>
        <stp>T</stp>
        <tr r="S38" s="1"/>
      </tp>
      <tp>
        <v>3</v>
        <stp/>
        <stp>StudyData</stp>
        <stp>NKD?</stp>
        <stp>MinAll^</stp>
        <stp/>
        <stp>Month</stp>
        <stp>ADC</stp>
        <stp>0</stp>
        <stp>all</stp>
        <stp/>
        <stp/>
        <stp/>
        <stp>T</stp>
        <tr r="S14" s="1"/>
      </tp>
      <tp>
        <v>1</v>
        <stp/>
        <stp>StudyData</stp>
        <stp>NGE?</stp>
        <stp>MinAll^</stp>
        <stp/>
        <stp>Month</stp>
        <stp>ADC</stp>
        <stp>0</stp>
        <stp>all</stp>
        <stp/>
        <stp/>
        <stp/>
        <stp>T</stp>
        <tr r="S29" s="1"/>
      </tp>
      <tp>
        <v>9</v>
        <stp/>
        <stp>StudyData</stp>
        <stp>NE6?</stp>
        <stp>MinAll^</stp>
        <stp/>
        <stp>Month</stp>
        <stp>ADC</stp>
        <stp>0</stp>
        <stp>all</stp>
        <stp/>
        <stp/>
        <stp/>
        <stp>T</stp>
        <tr r="S37" s="1"/>
      </tp>
      <tp>
        <v>4</v>
        <stp/>
        <stp>StudyData</stp>
        <stp>CLE?</stp>
        <stp>MinAll^</stp>
        <stp/>
        <stp>Month</stp>
        <stp>ADC</stp>
        <stp>0</stp>
        <stp>all</stp>
        <stp/>
        <stp/>
        <stp/>
        <stp>T</stp>
        <tr r="S26" s="1"/>
      </tp>
      <tp>
        <v>1</v>
        <stp/>
        <stp>StudyData</stp>
        <stp>CA6?</stp>
        <stp>MinAll^</stp>
        <stp/>
        <stp>Month</stp>
        <stp>ADC</stp>
        <stp>0</stp>
        <stp>all</stp>
        <stp/>
        <stp/>
        <stp/>
        <stp>T</stp>
        <tr r="S34" s="1"/>
      </tp>
      <tp>
        <v>3</v>
        <stp/>
        <stp>StudyData</stp>
        <stp>BP6?</stp>
        <stp>MinAll^</stp>
        <stp/>
        <stp>Month</stp>
        <stp>ADC</stp>
        <stp>0</stp>
        <stp>all</stp>
        <stp/>
        <stp/>
        <stp/>
        <stp>T</stp>
        <tr r="S33" s="1"/>
      </tp>
      <tp>
        <v>12</v>
        <stp/>
        <stp>StudyData</stp>
        <stp>BTC?</stp>
        <stp>MinAll^</stp>
        <stp/>
        <stp>Month</stp>
        <stp>ADC</stp>
        <stp>0</stp>
        <stp>all</stp>
        <stp/>
        <stp/>
        <stp/>
        <stp>T</stp>
        <tr r="S40" s="1"/>
      </tp>
      <tp>
        <v>10</v>
        <stp/>
        <stp>StudyData</stp>
        <stp>ENQ?</stp>
        <stp>MinAll^</stp>
        <stp/>
        <stp>Month</stp>
        <stp>ADC</stp>
        <stp>0</stp>
        <stp>all</stp>
        <stp/>
        <stp/>
        <stp/>
        <stp>T</stp>
        <tr r="S7" s="1"/>
      </tp>
      <tp>
        <v>10</v>
        <stp/>
        <stp>StudyData</stp>
        <stp>EMD?</stp>
        <stp>MinAll^</stp>
        <stp/>
        <stp>Month</stp>
        <stp>ADC</stp>
        <stp>0</stp>
        <stp>all</stp>
        <stp/>
        <stp/>
        <stp/>
        <stp>T</stp>
        <tr r="S8" s="1"/>
      </tp>
      <tp>
        <v>7</v>
        <stp/>
        <stp>StudyData</stp>
        <stp>EU6?</stp>
        <stp>MinAll^</stp>
        <stp/>
        <stp>Month</stp>
        <stp>ADC</stp>
        <stp>0</stp>
        <stp>all</stp>
        <stp/>
        <stp/>
        <stp/>
        <stp>T</stp>
        <tr r="S31" s="1"/>
      </tp>
      <tp>
        <v>4</v>
        <stp/>
        <stp>StudyData</stp>
        <stp>DA6?</stp>
        <stp>MinAll^</stp>
        <stp/>
        <stp>Month</stp>
        <stp>ADC</stp>
        <stp>0</stp>
        <stp>all</stp>
        <stp/>
        <stp/>
        <stp/>
        <stp>T</stp>
        <tr r="S36" s="1"/>
      </tp>
      <tp>
        <v>4</v>
        <stp/>
        <stp>StudyData</stp>
        <stp>DXE?</stp>
        <stp>MinAll^</stp>
        <stp/>
        <stp>Month</stp>
        <stp>ADC</stp>
        <stp>0</stp>
        <stp>all</stp>
        <stp/>
        <stp/>
        <stp/>
        <stp>T</stp>
        <tr r="S30" s="1"/>
      </tp>
      <tp>
        <v>3</v>
        <stp/>
        <stp>StudyData</stp>
        <stp>DSX?</stp>
        <stp>MinAll^</stp>
        <stp/>
        <stp>Month</stp>
        <stp>ADC</stp>
        <stp>0</stp>
        <stp>all</stp>
        <stp/>
        <stp/>
        <stp/>
        <stp>T</stp>
        <tr r="S11" s="1"/>
      </tp>
      <tp>
        <v>8</v>
        <stp/>
        <stp>StudyData</stp>
        <stp>GCE?</stp>
        <stp>MinAll^</stp>
        <stp/>
        <stp>Month</stp>
        <stp>ADC</stp>
        <stp>0</stp>
        <stp>all</stp>
        <stp/>
        <stp/>
        <stp/>
        <stp>T</stp>
        <tr r="S23" s="1"/>
      </tp>
      <tp>
        <v>11</v>
        <stp/>
        <stp>StudyData</stp>
        <stp>FVA?</stp>
        <stp>MinAll^</stp>
        <stp/>
        <stp>Month</stp>
        <stp>ADC</stp>
        <stp>0</stp>
        <stp>all</stp>
        <stp/>
        <stp/>
        <stp/>
        <stp>T</stp>
        <tr r="S16" s="1"/>
      </tp>
      <tp>
        <v>1</v>
        <stp/>
        <stp>StudyData</stp>
        <stp>QGA?</stp>
        <stp>MinAll^</stp>
        <stp/>
        <stp>Month</stp>
        <stp>ADC</stp>
        <stp>0</stp>
        <stp>all</stp>
        <stp/>
        <stp/>
        <stp/>
        <stp>T</stp>
        <tr r="S22" s="1"/>
      </tp>
      <tp>
        <v>11</v>
        <stp/>
        <stp>StudyData</stp>
        <stp>QFA?</stp>
        <stp>MinAll^</stp>
        <stp/>
        <stp>Month</stp>
        <stp>ADC</stp>
        <stp>0</stp>
        <stp>all</stp>
        <stp/>
        <stp/>
        <stp/>
        <stp>T</stp>
        <tr r="S12" s="1"/>
      </tp>
      <tp>
        <v>9</v>
        <stp/>
        <stp>StudyData</stp>
        <stp>PIL?</stp>
        <stp>MinAll^</stp>
        <stp/>
        <stp>Month</stp>
        <stp>ADC</stp>
        <stp>0</stp>
        <stp>all</stp>
        <stp/>
        <stp/>
        <stp/>
        <stp>T</stp>
        <tr r="S13" s="1"/>
      </tp>
      <tp>
        <v>10</v>
        <stp/>
        <stp>StudyData</stp>
        <stp>PLE?</stp>
        <stp>MinAll^</stp>
        <stp/>
        <stp>Month</stp>
        <stp>ADC</stp>
        <stp>0</stp>
        <stp>all</stp>
        <stp/>
        <stp/>
        <stp/>
        <stp>T</stp>
        <tr r="S25" s="1"/>
      </tp>
      <tp>
        <v>11</v>
        <stp/>
        <stp>StudyData</stp>
        <stp>SIE?</stp>
        <stp>MinAll^</stp>
        <stp/>
        <stp>Month</stp>
        <stp>ADC</stp>
        <stp>0</stp>
        <stp>all</stp>
        <stp/>
        <stp/>
        <stp/>
        <stp>T</stp>
        <tr r="S24" s="1"/>
      </tp>
      <tp>
        <v>7</v>
        <stp/>
        <stp>StudyData</stp>
        <stp>SF6?</stp>
        <stp>MinAll^</stp>
        <stp/>
        <stp>Month</stp>
        <stp>ADC</stp>
        <stp>0</stp>
        <stp>all</stp>
        <stp/>
        <stp/>
        <stp/>
        <stp>T</stp>
        <tr r="S35" s="1"/>
      </tp>
      <tp>
        <v>2</v>
        <stp/>
        <stp>StudyData</stp>
        <stp>RBE?</stp>
        <stp>MinAll^</stp>
        <stp/>
        <stp>Month</stp>
        <stp>ADC</stp>
        <stp>0</stp>
        <stp>all</stp>
        <stp/>
        <stp/>
        <stp/>
        <stp>T</stp>
        <tr r="S28" s="1"/>
      </tp>
      <tp>
        <v>3</v>
        <stp/>
        <stp>StudyData</stp>
        <stp>RTY?</stp>
        <stp>MinAll^</stp>
        <stp/>
        <stp>Month</stp>
        <stp>ADC</stp>
        <stp>0</stp>
        <stp>all</stp>
        <stp/>
        <stp/>
        <stp/>
        <stp>T</stp>
        <tr r="S9" s="1"/>
      </tp>
      <tp>
        <v>11</v>
        <stp/>
        <stp>StudyData</stp>
        <stp>USA?</stp>
        <stp>MinAll^</stp>
        <stp/>
        <stp>Month</stp>
        <stp>ADC</stp>
        <stp>0</stp>
        <stp>all</stp>
        <stp/>
        <stp/>
        <stp/>
        <stp>T</stp>
        <tr r="S18" s="1"/>
      </tp>
      <tp>
        <v>11</v>
        <stp/>
        <stp>StudyData</stp>
        <stp>TYA?</stp>
        <stp>MinAll^</stp>
        <stp/>
        <stp>Month</stp>
        <stp>ADC</stp>
        <stp>0</stp>
        <stp>all</stp>
        <stp/>
        <stp/>
        <stp/>
        <stp>T</stp>
        <tr r="S17" s="1"/>
      </tp>
      <tp>
        <v>1</v>
        <stp/>
        <stp>StudyData</stp>
        <stp>TUA?</stp>
        <stp>MinAll^</stp>
        <stp/>
        <stp>Month</stp>
        <stp>ADC</stp>
        <stp>0</stp>
        <stp>all</stp>
        <stp/>
        <stp/>
        <stp/>
        <stp>T</stp>
        <tr r="S15" s="1"/>
      </tp>
      <tp t="s">
        <v>132-12' </v>
        <stp/>
        <stp>ContractData</stp>
        <stp>USA?</stp>
        <stp>Low</stp>
        <stp/>
        <stp>B</stp>
        <tr r="L18" s="1"/>
      </tp>
      <tp t="s">
        <v>115-01'+</v>
        <stp/>
        <stp>ContractData</stp>
        <stp>TYA?</stp>
        <stp>Low</stp>
        <stp/>
        <stp>B</stp>
        <tr r="L17" s="1"/>
      </tp>
      <tp t="s">
        <v>103-24'3/4</v>
        <stp/>
        <stp>ContractData</stp>
        <stp>TUA?</stp>
        <stp>Low</stp>
        <stp/>
        <stp>B</stp>
        <tr r="L15" s="1"/>
      </tp>
      <tp>
        <v>-2.5351573710896393</v>
        <stp/>
        <stp>StudyData</stp>
        <stp>YM?</stp>
        <stp>PCB</stp>
        <stp>BaseType=Index,Index=1</stp>
        <stp>Close</stp>
        <stp>AW</stp>
        <stp/>
        <stp>all</stp>
        <stp/>
        <stp/>
        <stp>True</stp>
        <stp>T</stp>
        <tr r="N5" s="1"/>
      </tp>
      <tp>
        <v>1.274960703265984</v>
        <stp/>
        <stp>StudyData</stp>
        <stp>EB?</stp>
        <stp>PCB</stp>
        <stp>BaseType=Index,Index=1</stp>
        <stp>Close</stp>
        <stp>AW</stp>
        <stp/>
        <stp>all</stp>
        <stp/>
        <stp/>
        <stp>True</stp>
        <stp>T</stp>
        <tr r="N39" s="1"/>
      </tp>
      <tp>
        <v>-3.4675041661325472</v>
        <stp/>
        <stp>StudyData</stp>
        <stp>EP?</stp>
        <stp>PCB</stp>
        <stp>BaseType=Index,Index=1</stp>
        <stp>Close</stp>
        <stp>AW</stp>
        <stp/>
        <stp>all</stp>
        <stp/>
        <stp/>
        <stp>True</stp>
        <stp>T</stp>
        <tr r="N6" s="1"/>
      </tp>
      <tp>
        <v>-1.0284035259549389</v>
        <stp/>
        <stp>StudyData</stp>
        <stp>DL?</stp>
        <stp>PCB</stp>
        <stp>BaseType=Index,Index=1</stp>
        <stp>Close</stp>
        <stp>AW</stp>
        <stp/>
        <stp>all</stp>
        <stp/>
        <stp/>
        <stp>True</stp>
        <stp>T</stp>
        <tr r="N19" s="1"/>
      </tp>
      <tp>
        <v>-2.6981818181818182</v>
        <stp/>
        <stp>StudyData</stp>
        <stp>DD?</stp>
        <stp>PCB</stp>
        <stp>BaseType=Index,Index=1</stp>
        <stp>Close</stp>
        <stp>AW</stp>
        <stp/>
        <stp>all</stp>
        <stp/>
        <stp/>
        <stp>True</stp>
        <stp>T</stp>
        <tr r="N10" s="1"/>
      </tp>
      <tp>
        <v>-1.7213226289290875</v>
        <stp/>
        <stp>StudyData</stp>
        <stp>DB?</stp>
        <stp>PCB</stp>
        <stp>BaseType=Index,Index=1</stp>
        <stp>Close</stp>
        <stp>AW</stp>
        <stp/>
        <stp>all</stp>
        <stp/>
        <stp/>
        <stp>True</stp>
        <stp>T</stp>
        <tr r="N20" s="1"/>
      </tp>
      <tp>
        <v>-18</v>
        <stp/>
        <stp>ContractData</stp>
        <stp>DSX?</stp>
        <stp>NetLastTradeToday</stp>
        <stp/>
        <stp>T</stp>
        <tr r="H11" s="1"/>
      </tp>
      <tp>
        <v>20.995000000000001</v>
        <stp/>
        <stp>ContractData</stp>
        <stp>SIE?</stp>
        <stp>Low</stp>
        <stp/>
        <stp>T</stp>
        <tr r="L24" s="1"/>
      </tp>
      <tp>
        <v>1.0089000000000001</v>
        <stp/>
        <stp>ContractData</stp>
        <stp>SF6?</stp>
        <stp>Low</stp>
        <stp/>
        <stp>T</stp>
        <tr r="L35" s="1"/>
      </tp>
      <tp>
        <v>2021</v>
        <stp/>
        <stp>StudyData</stp>
        <stp>COIN</stp>
        <stp>MaxAll^</stp>
        <stp/>
        <stp>Year</stp>
        <stp>ADC</stp>
        <stp>0</stp>
        <stp>all</stp>
        <stp/>
        <stp/>
        <stp/>
        <stp>T</stp>
        <tr r="Q41" s="1"/>
      </tp>
      <tp>
        <v>1994</v>
        <stp/>
        <stp>StudyData</stp>
        <stp>FVA?</stp>
        <stp>MinAll^</stp>
        <stp/>
        <stp>Year</stp>
        <stp>ADC</stp>
        <stp>0</stp>
        <stp>all</stp>
        <stp/>
        <stp/>
        <stp/>
        <stp>T</stp>
        <tr r="S16" s="1"/>
      </tp>
      <tp>
        <v>1987</v>
        <stp/>
        <stp>StudyData</stp>
        <stp>QGA?</stp>
        <stp>MinAll^</stp>
        <stp/>
        <stp>Year</stp>
        <stp>ADC</stp>
        <stp>0</stp>
        <stp>all</stp>
        <stp/>
        <stp/>
        <stp/>
        <stp>T</stp>
        <tr r="S22" s="1"/>
      </tp>
      <tp>
        <v>1987</v>
        <stp/>
        <stp>StudyData</stp>
        <stp>QFA?</stp>
        <stp>MinAll^</stp>
        <stp/>
        <stp>Year</stp>
        <stp>ADC</stp>
        <stp>0</stp>
        <stp>all</stp>
        <stp/>
        <stp/>
        <stp/>
        <stp>T</stp>
        <tr r="S12" s="1"/>
      </tp>
      <tp>
        <v>1994</v>
        <stp/>
        <stp>StudyData</stp>
        <stp>USA?</stp>
        <stp>MinAll^</stp>
        <stp/>
        <stp>Year</stp>
        <stp>ADC</stp>
        <stp>0</stp>
        <stp>all</stp>
        <stp/>
        <stp/>
        <stp/>
        <stp>T</stp>
        <tr r="S18" s="1"/>
      </tp>
      <tp>
        <v>1994</v>
        <stp/>
        <stp>StudyData</stp>
        <stp>TYA?</stp>
        <stp>MinAll^</stp>
        <stp/>
        <stp>Year</stp>
        <stp>ADC</stp>
        <stp>0</stp>
        <stp>all</stp>
        <stp/>
        <stp/>
        <stp/>
        <stp>T</stp>
        <tr r="S17" s="1"/>
      </tp>
      <tp>
        <v>1995</v>
        <stp/>
        <stp>StudyData</stp>
        <stp>TUA?</stp>
        <stp>MinAll^</stp>
        <stp/>
        <stp>Year</stp>
        <stp>ADC</stp>
        <stp>0</stp>
        <stp>all</stp>
        <stp/>
        <stp/>
        <stp/>
        <stp>T</stp>
        <tr r="S15" s="1"/>
      </tp>
      <tp>
        <v>1712.5</v>
        <stp/>
        <stp>ContractData</stp>
        <stp>RTY?</stp>
        <stp>Low</stp>
        <stp/>
        <stp>T</stp>
        <tr r="L9" s="1"/>
      </tp>
      <tp>
        <v>2.1</v>
        <stp/>
        <stp>ContractData</stp>
        <stp>RTY?</stp>
        <stp>NetLastTradeToday</stp>
        <stp/>
        <stp>T</stp>
        <tr r="H9" s="1"/>
      </tp>
      <tp>
        <v>4.0074000000000005</v>
        <stp/>
        <stp>ContractData</stp>
        <stp>RBE?</stp>
        <stp>Low</stp>
        <stp/>
        <stp>T</stp>
        <tr r="L28" s="1"/>
      </tp>
      <tp>
        <v>121.26</v>
        <stp/>
        <stp>ContractData</stp>
        <stp>DL?</stp>
        <stp>LastTradeToday</stp>
        <stp/>
        <stp>T</stp>
        <tr r="G19" s="1"/>
      </tp>
      <tp>
        <v>13379</v>
        <stp/>
        <stp>ContractData</stp>
        <stp>DD?</stp>
        <stp>LastTradeToday</stp>
        <stp/>
        <stp>T</stp>
        <tr r="G10" s="1"/>
      </tp>
      <tp>
        <v>144.45000000000002</v>
        <stp/>
        <stp>ContractData</stp>
        <stp>DB?</stp>
        <stp>LastTradeToday</stp>
        <stp/>
        <stp>T</stp>
        <tr r="G20" s="1"/>
      </tp>
      <tp>
        <v>0.86980000000000002</v>
        <stp/>
        <stp>ContractData</stp>
        <stp>EB?</stp>
        <stp>LastTradeToday</stp>
        <stp/>
        <stp>T</stp>
        <tr r="G39" s="1"/>
      </tp>
      <tp>
        <v>3765.25</v>
        <stp/>
        <stp>ContractData</stp>
        <stp>EP?</stp>
        <stp>LastTradeToday</stp>
        <stp/>
        <stp>T</stp>
        <tr r="G6" s="1"/>
      </tp>
      <tp>
        <v>30564</v>
        <stp/>
        <stp>ContractData</stp>
        <stp>YM?</stp>
        <stp>LastTradeToday</stp>
        <stp/>
        <stp>T</stp>
        <tr r="G5" s="1"/>
      </tp>
      <tp>
        <v>112.29</v>
        <stp/>
        <stp>ContractData</stp>
        <stp>QGA?</stp>
        <stp>Low</stp>
        <stp/>
        <stp>T</stp>
        <tr r="L22" s="1"/>
      </tp>
      <tp>
        <v>7131</v>
        <stp/>
        <stp>ContractData</stp>
        <stp>QFA?</stp>
        <stp>Low</stp>
        <stp/>
        <stp>T</stp>
        <tr r="L12" s="1"/>
      </tp>
      <tp>
        <v>2018</v>
        <stp/>
        <stp>StudyData</stp>
        <stp>BTC?</stp>
        <stp>MinAll^</stp>
        <stp/>
        <stp>Year</stp>
        <stp>ADC</stp>
        <stp>0</stp>
        <stp>all</stp>
        <stp/>
        <stp/>
        <stp/>
        <stp>T</stp>
        <tr r="S40" s="1"/>
      </tp>
      <tp>
        <v>920.2</v>
        <stp/>
        <stp>ContractData</stp>
        <stp>PLE?</stp>
        <stp>Low</stp>
        <stp/>
        <stp>T</stp>
        <tr r="L25" s="1"/>
      </tp>
      <tp>
        <v>5932</v>
        <stp/>
        <stp>ContractData</stp>
        <stp>PIL?</stp>
        <stp>Low</stp>
        <stp/>
        <stp>T</stp>
        <tr r="L13" s="1"/>
      </tp>
      <tp t="s">
        <v>Swiss Franc (Globex), Sep 22</v>
        <stp/>
        <stp>ContractData</stp>
        <stp>SF6?</stp>
        <stp>LongDescription</stp>
        <stp/>
        <stp>T</stp>
        <tr r="D35" s="1"/>
      </tp>
      <tp>
        <v>3</v>
        <stp/>
        <stp>StudyData</stp>
        <stp>YM?</stp>
        <stp>MinAll^</stp>
        <stp/>
        <stp>Month</stp>
        <stp>ADC</stp>
        <stp>0</stp>
        <stp>all</stp>
        <stp/>
        <stp/>
        <stp/>
        <stp>T</stp>
        <tr r="S5" s="1"/>
      </tp>
      <tp>
        <v>11</v>
        <stp/>
        <stp>StudyData</stp>
        <stp>DL?</stp>
        <stp>MinAll^</stp>
        <stp/>
        <stp>Month</stp>
        <stp>ADC</stp>
        <stp>0</stp>
        <stp>all</stp>
        <stp/>
        <stp/>
        <stp/>
        <stp>T</stp>
        <tr r="S19" s="1"/>
      </tp>
      <tp>
        <v>1</v>
        <stp/>
        <stp>StudyData</stp>
        <stp>DB?</stp>
        <stp>MinAll^</stp>
        <stp/>
        <stp>Month</stp>
        <stp>ADC</stp>
        <stp>0</stp>
        <stp>all</stp>
        <stp/>
        <stp/>
        <stp/>
        <stp>T</stp>
        <tr r="S20" s="1"/>
      </tp>
      <tp>
        <v>10</v>
        <stp/>
        <stp>StudyData</stp>
        <stp>DD?</stp>
        <stp>MinAll^</stp>
        <stp/>
        <stp>Month</stp>
        <stp>ADC</stp>
        <stp>0</stp>
        <stp>all</stp>
        <stp/>
        <stp/>
        <stp/>
        <stp>T</stp>
        <tr r="S10" s="1"/>
      </tp>
      <tp>
        <v>5</v>
        <stp/>
        <stp>StudyData</stp>
        <stp>EB?</stp>
        <stp>MinAll^</stp>
        <stp/>
        <stp>Month</stp>
        <stp>ADC</stp>
        <stp>0</stp>
        <stp>all</stp>
        <stp/>
        <stp/>
        <stp/>
        <stp>T</stp>
        <tr r="S39" s="1"/>
      </tp>
      <tp>
        <v>3</v>
        <stp/>
        <stp>StudyData</stp>
        <stp>EP?</stp>
        <stp>MinAll^</stp>
        <stp/>
        <stp>Month</stp>
        <stp>ADC</stp>
        <stp>0</stp>
        <stp>all</stp>
        <stp/>
        <stp/>
        <stp/>
        <stp>T</stp>
        <tr r="S6" s="1"/>
      </tp>
      <tp>
        <v>1.2151000000000001</v>
        <stp/>
        <stp>ContractData</stp>
        <stp>BP6?</stp>
        <stp>Y_Settlement</stp>
        <stp/>
        <stp>T</stp>
        <tr r="I33" s="1"/>
      </tp>
      <tp t="s">
        <v>Silver (Globex), Jul 22</v>
        <stp/>
        <stp>ContractData</stp>
        <stp>SIE?</stp>
        <stp>LongDescription</stp>
        <stp/>
        <stp>T</stp>
        <tr r="D24" s="1"/>
      </tp>
      <tp>
        <v>4.8209999999999996E-2</v>
        <stp/>
        <stp>ContractData</stp>
        <stp>MX6?</stp>
        <stp>High</stp>
        <stp/>
        <stp>T</stp>
        <tr r="K38" s="1"/>
      </tp>
      <tp>
        <v>240.34</v>
        <stp/>
        <stp>StudyData</stp>
        <stp>FGBX?</stp>
        <stp>MaxAll^</stp>
        <stp/>
        <stp>Max</stp>
        <stp>ADC</stp>
        <stp>0</stp>
        <stp>all</stp>
        <stp/>
        <stp/>
        <stp/>
        <stp>T</stp>
        <tr r="R21" s="1"/>
      </tp>
      <tp>
        <v>23</v>
        <stp/>
        <stp>StudyData</stp>
        <stp>FGBX?</stp>
        <stp>MinAll^</stp>
        <stp/>
        <stp>Day</stp>
        <stp>ADC</stp>
        <stp>0</stp>
        <stp>all</stp>
        <stp/>
        <stp/>
        <stp/>
        <stp>T</stp>
        <tr r="S21" s="1"/>
      </tp>
      <tp>
        <v>85.66</v>
        <stp/>
        <stp>StudyData</stp>
        <stp>FGBX?</stp>
        <stp>MinAll^</stp>
        <stp/>
        <stp>Min</stp>
        <stp>ADC</stp>
        <stp>0</stp>
        <stp>all</stp>
        <stp/>
        <stp/>
        <stp/>
        <stp>T</stp>
        <tr r="T21" s="1"/>
      </tp>
      <tp>
        <v>9</v>
        <stp/>
        <stp>StudyData</stp>
        <stp>FGBX?</stp>
        <stp>MaxAll^</stp>
        <stp/>
        <stp>Day</stp>
        <stp>ADC</stp>
        <stp>0</stp>
        <stp>all</stp>
        <stp/>
        <stp/>
        <stp/>
        <stp>T</stp>
        <tr r="Q21" s="1"/>
      </tp>
      <tp>
        <v>105.12</v>
        <stp/>
        <stp>ContractData</stp>
        <stp>DXE?</stp>
        <stp>High</stp>
        <stp/>
        <stp>T</stp>
        <tr r="K30" s="1"/>
      </tp>
      <tp t="s">
        <v>RBOB Gasoline (Globex), Jul 22</v>
        <stp/>
        <stp>ContractData</stp>
        <stp>RBE?</stp>
        <stp>LongDescription</stp>
        <stp/>
        <stp>T</stp>
        <tr r="D28" s="1"/>
      </tp>
      <tp t="s">
        <v>E-mini Russell 2000, Sep 22</v>
        <stp/>
        <stp>ContractData</stp>
        <stp>RTY?</stp>
        <stp>LongDescription</stp>
        <stp/>
        <stp>T</stp>
        <tr r="D9" s="1"/>
      </tp>
      <tp>
        <v>7.515E-3</v>
        <stp/>
        <stp>ContractData</stp>
        <stp>JY6?</stp>
        <stp>High</stp>
        <stp/>
        <stp>T</stp>
        <tr r="K32" s="1"/>
      </tp>
      <tp t="s">
        <v>116-03' </v>
        <stp/>
        <stp>ContractData</stp>
        <stp>TYA?</stp>
        <stp>High</stp>
        <stp/>
        <stp>B</stp>
        <tr r="K17" s="1"/>
      </tp>
      <tp t="s">
        <v>FTSE 100 - Stnd Index, Jun 22</v>
        <stp/>
        <stp>ContractData</stp>
        <stp>QFA?</stp>
        <stp>LongDescription</stp>
        <stp/>
        <stp>T</stp>
        <tr r="D12" s="1"/>
      </tp>
      <tp t="s">
        <v>Long Gilt (CONNECT), Sep 22</v>
        <stp/>
        <stp>ContractData</stp>
        <stp>QGA?</stp>
        <stp>LongDescription</stp>
        <stp/>
        <stp>T</stp>
        <tr r="D22" s="1"/>
      </tp>
      <tp>
        <v>-24.394882434301522</v>
        <stp/>
        <stp>StudyData</stp>
        <stp>BTC?</stp>
        <stp>PCB</stp>
        <stp>BaseType=Index,Index=1</stp>
        <stp>Close</stp>
        <stp>AW</stp>
        <stp/>
        <stp>all</stp>
        <stp/>
        <stp/>
        <stp>True</stp>
        <stp>T</stp>
        <tr r="N40" s="1"/>
      </tp>
      <tp>
        <v>-1.8662771827328892</v>
        <stp/>
        <stp>StudyData</stp>
        <stp>BP6?</stp>
        <stp>PCB</stp>
        <stp>BaseType=Index,Index=1</stp>
        <stp>Close</stp>
        <stp>AW</stp>
        <stp/>
        <stp>all</stp>
        <stp/>
        <stp/>
        <stp>True</stp>
        <stp>T</stp>
        <tr r="N33" s="1"/>
      </tp>
      <tp>
        <v>0.89500290047236131</v>
        <stp/>
        <stp>StudyData</stp>
        <stp>CLE?</stp>
        <stp>PCB</stp>
        <stp>BaseType=Index,Index=1</stp>
        <stp>Close</stp>
        <stp>AW</stp>
        <stp/>
        <stp>all</stp>
        <stp/>
        <stp/>
        <stp>True</stp>
        <stp>T</stp>
        <tr r="N26" s="1"/>
      </tp>
      <tp>
        <v>-1.3593720084242833</v>
        <stp/>
        <stp>StudyData</stp>
        <stp>CA6?</stp>
        <stp>PCB</stp>
        <stp>BaseType=Index,Index=1</stp>
        <stp>Close</stp>
        <stp>AW</stp>
        <stp/>
        <stp>all</stp>
        <stp/>
        <stp/>
        <stp>True</stp>
        <stp>T</stp>
        <tr r="N34" s="1"/>
      </tp>
      <tp>
        <v>-0.81753470998660938</v>
        <stp/>
        <stp>StudyData</stp>
        <stp>FVA?</stp>
        <stp>PCB</stp>
        <stp>BaseType=Index,Index=1</stp>
        <stp>Close</stp>
        <stp>AW</stp>
        <stp/>
        <stp>all</stp>
        <stp/>
        <stp/>
        <stp>True</stp>
        <stp>T</stp>
        <tr r="N16" s="1"/>
      </tp>
      <tp>
        <v>-2.9272194081578173</v>
        <stp/>
        <stp>StudyData</stp>
        <stp>GCE?</stp>
        <stp>PCB</stp>
        <stp>BaseType=Index,Index=1</stp>
        <stp>Close</stp>
        <stp>AW</stp>
        <stp/>
        <stp>all</stp>
        <stp/>
        <stp/>
        <stp>True</stp>
        <stp>T</stp>
        <tr r="N23" s="1"/>
      </tp>
      <tp>
        <v>-2.2883457314913209</v>
        <stp/>
        <stp>StudyData</stp>
        <stp>DA6?</stp>
        <stp>PCB</stp>
        <stp>BaseType=Index,Index=1</stp>
        <stp>Close</stp>
        <stp>AW</stp>
        <stp/>
        <stp>all</stp>
        <stp/>
        <stp/>
        <stp>True</stp>
        <stp>T</stp>
        <tr r="N36" s="1"/>
      </tp>
      <tp>
        <v>0.83835674386855474</v>
        <stp/>
        <stp>StudyData</stp>
        <stp>DXE?</stp>
        <stp>PCB</stp>
        <stp>BaseType=Index,Index=1</stp>
        <stp>Close</stp>
        <stp>AW</stp>
        <stp/>
        <stp>all</stp>
        <stp/>
        <stp/>
        <stp>True</stp>
        <stp>T</stp>
        <tr r="N30" s="1"/>
      </tp>
      <tp>
        <v>-3.0041724617524341</v>
        <stp/>
        <stp>StudyData</stp>
        <stp>DSX?</stp>
        <stp>PCB</stp>
        <stp>BaseType=Index,Index=1</stp>
        <stp>Close</stp>
        <stp>AW</stp>
        <stp/>
        <stp>all</stp>
        <stp/>
        <stp/>
        <stp>True</stp>
        <stp>T</stp>
        <tr r="N11" s="1"/>
      </tp>
      <tp>
        <v>-4.0424680331149547</v>
        <stp/>
        <stp>StudyData</stp>
        <stp>ENQ?</stp>
        <stp>PCB</stp>
        <stp>BaseType=Index,Index=1</stp>
        <stp>Close</stp>
        <stp>AW</stp>
        <stp/>
        <stp>all</stp>
        <stp/>
        <stp/>
        <stp>True</stp>
        <stp>T</stp>
        <tr r="N7" s="1"/>
      </tp>
      <tp>
        <v>-4.3175661596165833</v>
        <stp/>
        <stp>StudyData</stp>
        <stp>EMD?</stp>
        <stp>PCB</stp>
        <stp>BaseType=Index,Index=1</stp>
        <stp>Close</stp>
        <stp>AW</stp>
        <stp/>
        <stp>all</stp>
        <stp/>
        <stp/>
        <stp>True</stp>
        <stp>T</stp>
        <tr r="N8" s="1"/>
      </tp>
      <tp>
        <v>-0.59993386555813477</v>
        <stp/>
        <stp>StudyData</stp>
        <stp>EU6?</stp>
        <stp>PCB</stp>
        <stp>BaseType=Index,Index=1</stp>
        <stp>Close</stp>
        <stp>AW</stp>
        <stp/>
        <stp>all</stp>
        <stp/>
        <stp/>
        <stp>True</stp>
        <stp>T</stp>
        <tr r="N31" s="1"/>
      </tp>
      <tp>
        <v>-2.6729034413635357E-2</v>
        <stp/>
        <stp>StudyData</stp>
        <stp>JY6?</stp>
        <stp>PCB</stp>
        <stp>BaseType=Index,Index=1</stp>
        <stp>Close</stp>
        <stp>AW</stp>
        <stp/>
        <stp>all</stp>
        <stp/>
        <stp/>
        <stp>True</stp>
        <stp>T</stp>
        <tr r="N32" s="1"/>
      </tp>
      <tp>
        <v>-0.68701765635375367</v>
        <stp/>
        <stp>StudyData</stp>
        <stp>HOE?</stp>
        <stp>PCB</stp>
        <stp>BaseType=Index,Index=1</stp>
        <stp>Close</stp>
        <stp>AW</stp>
        <stp/>
        <stp>all</stp>
        <stp/>
        <stp/>
        <stp>True</stp>
        <stp>T</stp>
        <tr r="N27" s="1"/>
      </tp>
      <tp>
        <v>-3.3041255932822198</v>
        <stp/>
        <stp>StudyData</stp>
        <stp>NKD?</stp>
        <stp>PCB</stp>
        <stp>BaseType=Index,Index=1</stp>
        <stp>Close</stp>
        <stp>AW</stp>
        <stp/>
        <stp>all</stp>
        <stp/>
        <stp/>
        <stp>True</stp>
        <stp>T</stp>
        <tr r="N14" s="1"/>
      </tp>
      <tp>
        <v>-2.0790960451977321</v>
        <stp/>
        <stp>StudyData</stp>
        <stp>NGE?</stp>
        <stp>PCB</stp>
        <stp>BaseType=Index,Index=1</stp>
        <stp>Close</stp>
        <stp>AW</stp>
        <stp/>
        <stp>all</stp>
        <stp/>
        <stp/>
        <stp>True</stp>
        <stp>T</stp>
        <tr r="N29" s="1"/>
      </tp>
      <tp>
        <v>-1.8668767231193426</v>
        <stp/>
        <stp>StudyData</stp>
        <stp>NE6?</stp>
        <stp>PCB</stp>
        <stp>BaseType=Index,Index=1</stp>
        <stp>Close</stp>
        <stp>AW</stp>
        <stp/>
        <stp>all</stp>
        <stp/>
        <stp/>
        <stp>True</stp>
        <stp>T</stp>
        <tr r="N37" s="1"/>
      </tp>
      <tp>
        <v>-2.9106452269489127</v>
        <stp/>
        <stp>StudyData</stp>
        <stp>MX6?</stp>
        <stp>PCB</stp>
        <stp>BaseType=Index,Index=1</stp>
        <stp>Close</stp>
        <stp>AW</stp>
        <stp/>
        <stp>all</stp>
        <stp/>
        <stp/>
        <stp>True</stp>
        <stp>T</stp>
        <tr r="N38" s="1"/>
      </tp>
      <tp>
        <v>-2.2649920905038115</v>
        <stp/>
        <stp>StudyData</stp>
        <stp>RBE?</stp>
        <stp>PCB</stp>
        <stp>BaseType=Index,Index=1</stp>
        <stp>Close</stp>
        <stp>AW</stp>
        <stp/>
        <stp>all</stp>
        <stp/>
        <stp/>
        <stp>True</stp>
        <stp>T</stp>
        <tr r="N28" s="1"/>
      </tp>
      <tp>
        <v>-4.5984671776074739</v>
        <stp/>
        <stp>StudyData</stp>
        <stp>RTY?</stp>
        <stp>PCB</stp>
        <stp>BaseType=Index,Index=1</stp>
        <stp>Close</stp>
        <stp>AW</stp>
        <stp/>
        <stp>all</stp>
        <stp/>
        <stp/>
        <stp>True</stp>
        <stp>T</stp>
        <tr r="N9" s="1"/>
      </tp>
      <tp>
        <v>-3.7663581232045984</v>
        <stp/>
        <stp>StudyData</stp>
        <stp>SIE?</stp>
        <stp>PCB</stp>
        <stp>BaseType=Index,Index=1</stp>
        <stp>Close</stp>
        <stp>AW</stp>
        <stp/>
        <stp>all</stp>
        <stp/>
        <stp/>
        <stp>True</stp>
        <stp>T</stp>
        <tr r="N24" s="1"/>
      </tp>
      <tp>
        <v>-0.59891998036327865</v>
        <stp/>
        <stp>StudyData</stp>
        <stp>SF6?</stp>
        <stp>PCB</stp>
        <stp>BaseType=Index,Index=1</stp>
        <stp>Close</stp>
        <stp>AW</stp>
        <stp/>
        <stp>all</stp>
        <stp/>
        <stp/>
        <stp>True</stp>
        <stp>T</stp>
        <tr r="N35" s="1"/>
      </tp>
      <tp>
        <v>-4.8197734294541661</v>
        <stp/>
        <stp>StudyData</stp>
        <stp>PLE?</stp>
        <stp>PCB</stp>
        <stp>BaseType=Index,Index=1</stp>
        <stp>Close</stp>
        <stp>AW</stp>
        <stp/>
        <stp>all</stp>
        <stp/>
        <stp/>
        <stp>True</stp>
        <stp>T</stp>
        <tr r="N25" s="1"/>
      </tp>
      <tp>
        <v>-3.4845177459778478</v>
        <stp/>
        <stp>StudyData</stp>
        <stp>PIL?</stp>
        <stp>PCB</stp>
        <stp>BaseType=Index,Index=1</stp>
        <stp>Close</stp>
        <stp>AW</stp>
        <stp/>
        <stp>all</stp>
        <stp/>
        <stp/>
        <stp>True</stp>
        <stp>T</stp>
        <tr r="N13" s="1"/>
      </tp>
      <tp>
        <v>-2.3577512776831346</v>
        <stp/>
        <stp>StudyData</stp>
        <stp>QFA?</stp>
        <stp>PCB</stp>
        <stp>BaseType=Index,Index=1</stp>
        <stp>Close</stp>
        <stp>AW</stp>
        <stp/>
        <stp>all</stp>
        <stp/>
        <stp/>
        <stp>True</stp>
        <stp>T</stp>
        <tr r="N12" s="1"/>
      </tp>
      <tp>
        <v>-0.49553136890540861</v>
        <stp/>
        <stp>StudyData</stp>
        <stp>QGA?</stp>
        <stp>PCB</stp>
        <stp>BaseType=Index,Index=1</stp>
        <stp>Close</stp>
        <stp>AW</stp>
        <stp/>
        <stp>all</stp>
        <stp/>
        <stp/>
        <stp>True</stp>
        <stp>T</stp>
        <tr r="N22" s="1"/>
      </tp>
      <tp>
        <v>-1.1235955056179776</v>
        <stp/>
        <stp>StudyData</stp>
        <stp>TYA?</stp>
        <stp>PCB</stp>
        <stp>BaseType=Index,Index=1</stp>
        <stp>Close</stp>
        <stp>AW</stp>
        <stp/>
        <stp>all</stp>
        <stp/>
        <stp/>
        <stp>True</stp>
        <stp>T</stp>
        <tr r="N17" s="1"/>
      </tp>
      <tp>
        <v>-0.50824021824432908</v>
        <stp/>
        <stp>StudyData</stp>
        <stp>TUA?</stp>
        <stp>PCB</stp>
        <stp>BaseType=Index,Index=1</stp>
        <stp>Close</stp>
        <stp>AW</stp>
        <stp/>
        <stp>all</stp>
        <stp/>
        <stp/>
        <stp>True</stp>
        <stp>T</stp>
        <tr r="N15" s="1"/>
      </tp>
      <tp>
        <v>-1.9124423963133641</v>
        <stp/>
        <stp>StudyData</stp>
        <stp>USA?</stp>
        <stp>PCB</stp>
        <stp>BaseType=Index,Index=1</stp>
        <stp>Close</stp>
        <stp>AW</stp>
        <stp/>
        <stp>all</stp>
        <stp/>
        <stp/>
        <stp>True</stp>
        <stp>T</stp>
        <tr r="N18" s="1"/>
      </tp>
      <tp>
        <v>2011</v>
        <stp/>
        <stp>StudyData</stp>
        <stp>JY6?</stp>
        <stp>MaxAll^</stp>
        <stp/>
        <stp>Year</stp>
        <stp>ADC</stp>
        <stp>0</stp>
        <stp>all</stp>
        <stp/>
        <stp/>
        <stp/>
        <stp>T</stp>
        <tr r="Q32" s="1"/>
      </tp>
      <tp>
        <v>2001</v>
        <stp/>
        <stp>StudyData</stp>
        <stp>MX6?</stp>
        <stp>MaxAll^</stp>
        <stp/>
        <stp>Year</stp>
        <stp>ADC</stp>
        <stp>0</stp>
        <stp>all</stp>
        <stp/>
        <stp/>
        <stp/>
        <stp>T</stp>
        <tr r="Q38" s="1"/>
      </tp>
      <tp>
        <v>2011</v>
        <stp/>
        <stp>StudyData</stp>
        <stp>NE6?</stp>
        <stp>MaxAll^</stp>
        <stp/>
        <stp>Year</stp>
        <stp>ADC</stp>
        <stp>0</stp>
        <stp>all</stp>
        <stp/>
        <stp/>
        <stp/>
        <stp>T</stp>
        <tr r="Q37" s="1"/>
      </tp>
      <tp>
        <v>2007</v>
        <stp/>
        <stp>StudyData</stp>
        <stp>CA6?</stp>
        <stp>MaxAll^</stp>
        <stp/>
        <stp>Year</stp>
        <stp>ADC</stp>
        <stp>0</stp>
        <stp>all</stp>
        <stp/>
        <stp/>
        <stp/>
        <stp>T</stp>
        <tr r="Q34" s="1"/>
      </tp>
      <tp>
        <v>2007</v>
        <stp/>
        <stp>StudyData</stp>
        <stp>BP6?</stp>
        <stp>MaxAll^</stp>
        <stp/>
        <stp>Year</stp>
        <stp>ADC</stp>
        <stp>0</stp>
        <stp>all</stp>
        <stp/>
        <stp/>
        <stp/>
        <stp>T</stp>
        <tr r="Q33" s="1"/>
      </tp>
      <tp>
        <v>2008</v>
        <stp/>
        <stp>StudyData</stp>
        <stp>EU6?</stp>
        <stp>MaxAll^</stp>
        <stp/>
        <stp>Year</stp>
        <stp>ADC</stp>
        <stp>0</stp>
        <stp>all</stp>
        <stp/>
        <stp/>
        <stp/>
        <stp>T</stp>
        <tr r="Q31" s="1"/>
      </tp>
      <tp>
        <v>2011</v>
        <stp/>
        <stp>StudyData</stp>
        <stp>DA6?</stp>
        <stp>MaxAll^</stp>
        <stp/>
        <stp>Year</stp>
        <stp>ADC</stp>
        <stp>0</stp>
        <stp>all</stp>
        <stp/>
        <stp/>
        <stp/>
        <stp>T</stp>
        <tr r="Q36" s="1"/>
      </tp>
      <tp>
        <v>2011</v>
        <stp/>
        <stp>StudyData</stp>
        <stp>SF6?</stp>
        <stp>MaxAll^</stp>
        <stp/>
        <stp>Year</stp>
        <stp>ADC</stp>
        <stp>0</stp>
        <stp>all</stp>
        <stp/>
        <stp/>
        <stp/>
        <stp>T</stp>
        <tr r="Q35" s="1"/>
      </tp>
      <tp t="s">
        <v>CAC40, Jun 22</v>
        <stp/>
        <stp>ContractData</stp>
        <stp>PIL?</stp>
        <stp>LongDescription</stp>
        <stp/>
        <stp>T</stp>
        <tr r="D13" s="1"/>
      </tp>
      <tp t="s">
        <v>Platinum (Globex), Jul 22</v>
        <stp/>
        <stp>ContractData</stp>
        <stp>PLE?</stp>
        <stp>LongDescription</stp>
        <stp/>
        <stp>T</stp>
        <tr r="D25" s="1"/>
      </tp>
      <tp>
        <v>3505</v>
        <stp/>
        <stp>ContractData</stp>
        <stp>DSX?</stp>
        <stp>Y_Settlement</stp>
        <stp/>
        <stp>T</stp>
        <tr r="I11" s="1"/>
      </tp>
      <tp t="s">
        <v>132-17' </v>
        <stp/>
        <stp>ContractData</stp>
        <stp>USA?</stp>
        <stp>Y_Settlement</stp>
        <stp/>
        <stp>B</stp>
        <tr r="I18" s="1"/>
      </tp>
      <tp>
        <v>1715.7</v>
        <stp/>
        <stp>ContractData</stp>
        <stp>RTY?</stp>
        <stp>Y_Settlement</stp>
        <stp/>
        <stp>T</stp>
        <tr r="I9" s="1"/>
      </tp>
      <tp>
        <v>23110</v>
        <stp/>
        <stp>ContractData</stp>
        <stp>BTC?</stp>
        <stp>Y_Settlement</stp>
        <stp/>
        <stp>T</stp>
        <tr r="I40" s="1"/>
      </tp>
      <tp>
        <v>1.0488500000000001</v>
        <stp/>
        <stp>ContractData</stp>
        <stp>EU6?</stp>
        <stp>Y_Settlement</stp>
        <stp/>
        <stp>T</stp>
        <tr r="I31" s="1"/>
      </tp>
      <tp t="s">
        <v>104-01'1/4</v>
        <stp/>
        <stp>ContractData</stp>
        <stp>TUA?</stp>
        <stp>Y_Settlement</stp>
        <stp/>
        <stp>B</stp>
        <tr r="I15" s="1"/>
      </tp>
      <tp t="s">
        <v>30yr US Treasury Bonds (Globex), Sep 22</v>
        <stp/>
        <stp>ContractData</stp>
        <stp>USA?</stp>
        <stp>LongDescription</stp>
        <stp/>
        <stp>T</stp>
        <tr r="D18" s="1"/>
      </tp>
      <tp>
        <v>7.4824999999999996E-3</v>
        <stp/>
        <stp>ContractData</stp>
        <stp>JY6?</stp>
        <stp>Open</stp>
        <stp/>
        <stp>T</stp>
        <tr r="J32" s="1"/>
      </tp>
      <tp t="s">
        <v>115-06' </v>
        <stp/>
        <stp>ContractData</stp>
        <stp>TYA?</stp>
        <stp>Open</stp>
        <stp/>
        <stp>B</stp>
        <tr r="J17" s="1"/>
      </tp>
      <tp t="s">
        <v>109-25'3/4</v>
        <stp/>
        <stp>ContractData</stp>
        <stp>FVA?</stp>
        <stp>Y_Settlement</stp>
        <stp/>
        <stp>B</stp>
        <tr r="I16" s="1"/>
      </tp>
      <tp t="s">
        <v>2yr US Treasury Note (Globex), Sep 22</v>
        <stp/>
        <stp>ContractData</stp>
        <stp>TUA?</stp>
        <stp>LongDescription</stp>
        <stp/>
        <stp>T</stp>
        <tr r="D15" s="1"/>
      </tp>
      <tp t="s">
        <v>10yr US Treasury Notes (Globex), Sep 22</v>
        <stp/>
        <stp>ContractData</stp>
        <stp>TYA?</stp>
        <stp>LongDescription</stp>
        <stp/>
        <stp>T</stp>
        <tr r="D17" s="1"/>
      </tp>
      <tp>
        <v>4.7919999999999997E-2</v>
        <stp/>
        <stp>ContractData</stp>
        <stp>MX6?</stp>
        <stp>Open</stp>
        <stp/>
        <stp>T</stp>
        <tr r="J38" s="1"/>
      </tp>
      <tp>
        <v>105.005</v>
        <stp/>
        <stp>ContractData</stp>
        <stp>DXE?</stp>
        <stp>Open</stp>
        <stp/>
        <stp>T</stp>
        <tr r="J30" s="1"/>
      </tp>
      <tp t="s">
        <v/>
        <stp/>
        <stp>ContractData</stp>
        <stp>COIN</stp>
        <stp>LastTradeToday</stp>
        <stp/>
        <stp>T</stp>
        <tr r="G41" s="1"/>
      </tp>
      <tp>
        <v>4.795E-2</v>
        <stp/>
        <stp>ContractData</stp>
        <stp>MX6?</stp>
        <stp>Y_Settlement</stp>
        <stp/>
        <stp>T</stp>
        <tr r="I38" s="1"/>
      </tp>
      <tp>
        <v>1.2225000000000001</v>
        <stp/>
        <stp>ContractData</stp>
        <stp>BP6?</stp>
        <stp>High</stp>
        <stp/>
        <stp>T</stp>
        <tr r="K33" s="1"/>
      </tp>
      <tp>
        <v>5</v>
        <stp/>
        <stp>StudyData</stp>
        <stp>COIN</stp>
        <stp>MinAll^</stp>
        <stp/>
        <stp>Month</stp>
        <stp>ADC</stp>
        <stp>0</stp>
        <stp>all</stp>
        <stp/>
        <stp/>
        <stp/>
        <stp>T</stp>
        <tr r="S41" s="1"/>
      </tp>
      <tp>
        <v>104.96600000000001</v>
        <stp/>
        <stp>ContractData</stp>
        <stp>DXE?</stp>
        <stp>Y_Settlement</stp>
        <stp/>
        <stp>T</stp>
        <tr r="I30" s="1"/>
      </tp>
      <tp>
        <v>7.4879999999999999E-3</v>
        <stp/>
        <stp>ContractData</stp>
        <stp>JY6?</stp>
        <stp>Y_Settlement</stp>
        <stp/>
        <stp>T</stp>
        <tr r="I32" s="1"/>
      </tp>
      <tp t="s">
        <v>109-23'   </v>
        <stp/>
        <stp>ContractData</stp>
        <stp>FVA?</stp>
        <stp>Open</stp>
        <stp/>
        <stp>B</stp>
        <tr r="J16" s="1"/>
      </tp>
      <tp t="s">
        <v>115-09' </v>
        <stp/>
        <stp>ContractData</stp>
        <stp>TYA?</stp>
        <stp>Y_Settlement</stp>
        <stp/>
        <stp>B</stp>
        <tr r="I17" s="1"/>
      </tp>
      <tp>
        <v>1.0477500000000002</v>
        <stp/>
        <stp>ContractData</stp>
        <stp>EU6?</stp>
        <stp>Open</stp>
        <stp/>
        <stp>T</stp>
        <tr r="J31" s="1"/>
      </tp>
      <tp>
        <v>2002</v>
        <stp/>
        <stp>StudyData</stp>
        <stp>JY6?</stp>
        <stp>MinAll^</stp>
        <stp/>
        <stp>Year</stp>
        <stp>ADC</stp>
        <stp>0</stp>
        <stp>all</stp>
        <stp/>
        <stp/>
        <stp/>
        <stp>T</stp>
        <tr r="S32" s="1"/>
      </tp>
      <tp>
        <v>2020</v>
        <stp/>
        <stp>StudyData</stp>
        <stp>MX6?</stp>
        <stp>MinAll^</stp>
        <stp/>
        <stp>Year</stp>
        <stp>ADC</stp>
        <stp>0</stp>
        <stp>all</stp>
        <stp/>
        <stp/>
        <stp/>
        <stp>T</stp>
        <tr r="S38" s="1"/>
      </tp>
      <tp>
        <v>2001</v>
        <stp/>
        <stp>StudyData</stp>
        <stp>NE6?</stp>
        <stp>MinAll^</stp>
        <stp/>
        <stp>Year</stp>
        <stp>ADC</stp>
        <stp>0</stp>
        <stp>all</stp>
        <stp/>
        <stp/>
        <stp/>
        <stp>T</stp>
        <tr r="S37" s="1"/>
      </tp>
      <tp>
        <v>2002</v>
        <stp/>
        <stp>StudyData</stp>
        <stp>CA6?</stp>
        <stp>MinAll^</stp>
        <stp/>
        <stp>Year</stp>
        <stp>ADC</stp>
        <stp>0</stp>
        <stp>all</stp>
        <stp/>
        <stp/>
        <stp/>
        <stp>T</stp>
        <tr r="S34" s="1"/>
      </tp>
      <tp>
        <v>2020</v>
        <stp/>
        <stp>StudyData</stp>
        <stp>BP6?</stp>
        <stp>MinAll^</stp>
        <stp/>
        <stp>Year</stp>
        <stp>ADC</stp>
        <stp>0</stp>
        <stp>all</stp>
        <stp/>
        <stp/>
        <stp/>
        <stp>T</stp>
        <tr r="S33" s="1"/>
      </tp>
      <tp>
        <v>2001</v>
        <stp/>
        <stp>StudyData</stp>
        <stp>EU6?</stp>
        <stp>MinAll^</stp>
        <stp/>
        <stp>Year</stp>
        <stp>ADC</stp>
        <stp>0</stp>
        <stp>all</stp>
        <stp/>
        <stp/>
        <stp/>
        <stp>T</stp>
        <tr r="S31" s="1"/>
      </tp>
      <tp>
        <v>2001</v>
        <stp/>
        <stp>StudyData</stp>
        <stp>DA6?</stp>
        <stp>MinAll^</stp>
        <stp/>
        <stp>Year</stp>
        <stp>ADC</stp>
        <stp>0</stp>
        <stp>all</stp>
        <stp/>
        <stp/>
        <stp/>
        <stp>T</stp>
        <tr r="S36" s="1"/>
      </tp>
      <tp>
        <v>2001</v>
        <stp/>
        <stp>StudyData</stp>
        <stp>SF6?</stp>
        <stp>MinAll^</stp>
        <stp/>
        <stp>Year</stp>
        <stp>ADC</stp>
        <stp>0</stp>
        <stp>all</stp>
        <stp/>
        <stp/>
        <stp/>
        <stp>T</stp>
        <tr r="S35" s="1"/>
      </tp>
      <tp t="s">
        <v>103-27'7/8</v>
        <stp/>
        <stp>ContractData</stp>
        <stp>TUA?</stp>
        <stp>Open</stp>
        <stp/>
        <stp>B</stp>
        <tr r="J15" s="1"/>
      </tp>
      <tp>
        <v>3549</v>
        <stp/>
        <stp>ContractData</stp>
        <stp>DSX?</stp>
        <stp>High</stp>
        <stp/>
        <stp>T</stp>
        <tr r="K11" s="1"/>
      </tp>
      <tp>
        <v>23010</v>
        <stp/>
        <stp>ContractData</stp>
        <stp>BTC?</stp>
        <stp>Open</stp>
        <stp/>
        <stp>T</stp>
        <tr r="J40" s="1"/>
      </tp>
      <tp>
        <v>1718.5</v>
        <stp/>
        <stp>ContractData</stp>
        <stp>RTY?</stp>
        <stp>Open</stp>
        <stp/>
        <stp>T</stp>
        <tr r="J9" s="1"/>
      </tp>
      <tp t="s">
        <v>134-03' </v>
        <stp/>
        <stp>ContractData</stp>
        <stp>USA?</stp>
        <stp>High</stp>
        <stp/>
        <stp>B</stp>
        <tr r="K18" s="1"/>
      </tp>
      <tp t="s">
        <v>132-20' </v>
        <stp/>
        <stp>ContractData</stp>
        <stp>USA?</stp>
        <stp>Open</stp>
        <stp/>
        <stp>B</stp>
        <tr r="J18" s="1"/>
      </tp>
      <tp>
        <v>1741</v>
        <stp/>
        <stp>ContractData</stp>
        <stp>RTY?</stp>
        <stp>High</stp>
        <stp/>
        <stp>T</stp>
        <tr r="K9" s="1"/>
      </tp>
      <tp>
        <v>3521</v>
        <stp/>
        <stp>ContractData</stp>
        <stp>DSX?</stp>
        <stp>Open</stp>
        <stp/>
        <stp>T</stp>
        <tr r="J11" s="1"/>
      </tp>
      <tp>
        <v>23290</v>
        <stp/>
        <stp>ContractData</stp>
        <stp>BTC?</stp>
        <stp>High</stp>
        <stp/>
        <stp>T</stp>
        <tr r="K40" s="1"/>
      </tp>
      <tp>
        <v>1.05535</v>
        <stp/>
        <stp>ContractData</stp>
        <stp>EU6?</stp>
        <stp>High</stp>
        <stp/>
        <stp>T</stp>
        <tr r="K31" s="1"/>
      </tp>
      <tp t="s">
        <v>104-06'   </v>
        <stp/>
        <stp>ContractData</stp>
        <stp>TUA?</stp>
        <stp>High</stp>
        <stp/>
        <stp>B</stp>
        <tr r="K15" s="1"/>
      </tp>
      <tp t="s">
        <v>110-13'+  </v>
        <stp/>
        <stp>ContractData</stp>
        <stp>FVA?</stp>
        <stp>High</stp>
        <stp/>
        <stp>B</stp>
        <tr r="K16" s="1"/>
      </tp>
      <tp>
        <v>1.2148000000000001</v>
        <stp/>
        <stp>ContractData</stp>
        <stp>BP6?</stp>
        <stp>Open</stp>
        <stp/>
        <stp>T</stp>
        <tr r="J33" s="1"/>
      </tp>
      <tp t="s">
        <v>Canadian Dollar (Globex), Sep 22</v>
        <stp/>
        <stp>ContractData</stp>
        <stp>CA6?</stp>
        <stp>LongDescription</stp>
        <stp/>
        <stp>T</stp>
        <tr r="D34" s="1"/>
      </tp>
      <tp t="s">
        <v>Coinbase Global, Inc. Class A</v>
        <stp/>
        <stp>ContractData</stp>
        <stp>COIN</stp>
        <stp>LongDescription</stp>
        <stp/>
        <stp>T</stp>
        <tr r="D41" s="1"/>
      </tp>
      <tp t="s">
        <v>Crude Light (Globex), Jul 22</v>
        <stp/>
        <stp>ContractData</stp>
        <stp>CLE?</stp>
        <stp>LongDescription</stp>
        <stp/>
        <stp>T</stp>
        <tr r="D26" s="1"/>
      </tp>
      <tp t="s">
        <v/>
        <stp/>
        <stp>ContractData</stp>
        <stp>COIN</stp>
        <stp>Open</stp>
        <stp/>
        <stp>T</stp>
        <tr r="J41" s="1"/>
      </tp>
      <tp>
        <v>4.2749000000000006</v>
        <stp/>
        <stp>ContractData</stp>
        <stp>HOE?</stp>
        <stp>Open</stp>
        <stp/>
        <stp>T</stp>
        <tr r="J27" s="1"/>
      </tp>
      <tp>
        <v>0.69330000000000003</v>
        <stp/>
        <stp>ContractData</stp>
        <stp>DA6?</stp>
        <stp>Y_Settlement</stp>
        <stp/>
        <stp>T</stp>
        <tr r="I36" s="1"/>
      </tp>
      <tp>
        <v>0.77620000000000011</v>
        <stp/>
        <stp>ContractData</stp>
        <stp>CA6?</stp>
        <stp>Y_Settlement</stp>
        <stp/>
        <stp>T</stp>
        <tr r="I34" s="1"/>
      </tp>
      <tp t="s">
        <v>British Pound (Globex), Sep 22</v>
        <stp/>
        <stp>ContractData</stp>
        <stp>BP6?</stp>
        <stp>LongDescription</stp>
        <stp/>
        <stp>T</stp>
        <tr r="D33" s="1"/>
      </tp>
      <tp t="s">
        <v>Bitcoin (Globex), Jun 22</v>
        <stp/>
        <stp>ContractData</stp>
        <stp>BTC?</stp>
        <stp>LongDescription</stp>
        <stp/>
        <stp>T</stp>
        <tr r="D40" s="1"/>
      </tp>
      <tp>
        <v>1</v>
        <stp/>
        <stp>ContractData</stp>
        <stp>Tsize(YM?)</stp>
        <stp>LastQuoteToday</stp>
        <stp/>
        <stp>T</stp>
        <tr r="A5" s="1"/>
      </tp>
      <tp>
        <v>0.01</v>
        <stp/>
        <stp>ContractData</stp>
        <stp>Tsize(DL?)</stp>
        <stp>LastQuoteToday</stp>
        <stp/>
        <stp>T</stp>
        <tr r="A19" s="1"/>
        <tr r="A19" s="1"/>
      </tp>
      <tp>
        <v>1</v>
        <stp/>
        <stp>ContractData</stp>
        <stp>Tsize(DD?)</stp>
        <stp>LastQuoteToday</stp>
        <stp/>
        <stp>T</stp>
        <tr r="A10" s="1"/>
      </tp>
      <tp>
        <v>0.01</v>
        <stp/>
        <stp>ContractData</stp>
        <stp>Tsize(DB?)</stp>
        <stp>LastQuoteToday</stp>
        <stp/>
        <stp>T</stp>
        <tr r="A20" s="1"/>
        <tr r="A20" s="1"/>
      </tp>
      <tp>
        <v>5.0000000000000002E-5</v>
        <stp/>
        <stp>ContractData</stp>
        <stp>Tsize(EB?)</stp>
        <stp>LastQuoteToday</stp>
        <stp/>
        <stp>T</stp>
        <tr r="A39" s="1"/>
        <tr r="A39" s="1"/>
      </tp>
      <tp>
        <v>0.25</v>
        <stp/>
        <stp>ContractData</stp>
        <stp>Tsize(EP?)</stp>
        <stp>LastQuoteToday</stp>
        <stp/>
        <stp>T</stp>
        <tr r="A6" s="1"/>
        <tr r="A6" s="1"/>
      </tp>
      <tp>
        <v>21.36</v>
        <stp/>
        <stp>ContractData</stp>
        <stp>SIE?</stp>
        <stp>High</stp>
        <stp/>
        <stp>T</stp>
        <tr r="K24" s="1"/>
      </tp>
      <tp>
        <v>6091.5</v>
        <stp/>
        <stp>ContractData</stp>
        <stp>PIL?</stp>
        <stp>High</stp>
        <stp/>
        <stp>T</stp>
        <tr r="K13" s="1"/>
      </tp>
      <tp>
        <v>11367.5</v>
        <stp/>
        <stp>ContractData</stp>
        <stp>ENQ?</stp>
        <stp>Open</stp>
        <stp/>
        <stp>T</stp>
        <tr r="J7" s="1"/>
      </tp>
      <tp>
        <v>2298.1</v>
        <stp/>
        <stp>ContractData</stp>
        <stp>EMD?</stp>
        <stp>Open</stp>
        <stp/>
        <stp>T</stp>
        <tr r="J8" s="1"/>
      </tp>
      <tp>
        <v>3.3500000000000001E-3</v>
        <stp/>
        <stp>ContractData</stp>
        <stp>SF6?</stp>
        <stp>NetLastTradeToday</stp>
        <stp/>
        <stp>T</stp>
        <tr r="H35" s="1"/>
      </tp>
      <tp>
        <v>3.2500000000000003E-3</v>
        <stp/>
        <stp>ContractData</stp>
        <stp>EU6?</stp>
        <stp>NetLastTradeToday</stp>
        <stp/>
        <stp>T</stp>
        <tr r="H31" s="1"/>
      </tp>
      <tp>
        <v>-3.7000000000000002E-3</v>
        <stp/>
        <stp>ContractData</stp>
        <stp>DA6?</stp>
        <stp>NetLastTradeToday</stp>
        <stp/>
        <stp>T</stp>
        <tr r="H36" s="1"/>
      </tp>
      <tp>
        <v>-3.4000000000000002E-3</v>
        <stp/>
        <stp>ContractData</stp>
        <stp>CA6?</stp>
        <stp>NetLastTradeToday</stp>
        <stp/>
        <stp>T</stp>
        <tr r="H34" s="1"/>
      </tp>
      <tp>
        <v>-5.7000000000000002E-3</v>
        <stp/>
        <stp>ContractData</stp>
        <stp>BP6?</stp>
        <stp>NetLastTradeToday</stp>
        <stp/>
        <stp>T</stp>
        <tr r="H33" s="1"/>
      </tp>
      <tp>
        <v>-2.5000000000000001E-4</v>
        <stp/>
        <stp>ContractData</stp>
        <stp>MX6?</stp>
        <stp>NetLastTradeToday</stp>
        <stp/>
        <stp>T</stp>
        <tr r="H38" s="1"/>
      </tp>
      <tp>
        <v>-1.8000000000000002E-3</v>
        <stp/>
        <stp>ContractData</stp>
        <stp>NE6?</stp>
        <stp>NetLastTradeToday</stp>
        <stp/>
        <stp>T</stp>
        <tr r="H37" s="1"/>
      </tp>
      <tp>
        <v>-7.4999999999999993E-6</v>
        <stp/>
        <stp>ContractData</stp>
        <stp>JY6?</stp>
        <stp>NetLastTradeToday</stp>
        <stp/>
        <stp>T</stp>
        <tr r="H32" s="1"/>
      </tp>
      <tp>
        <v>4.0353000000000003</v>
        <stp/>
        <stp>ContractData</stp>
        <stp>RBE?</stp>
        <stp>Y_Settlement</stp>
        <stp/>
        <stp>T</stp>
        <tr r="I28" s="1"/>
      </tp>
      <tp>
        <v>121.09</v>
        <stp/>
        <stp>ContractData</stp>
        <stp>CLE?</stp>
        <stp>Open</stp>
        <stp/>
        <stp>T</stp>
        <tr r="J26" s="1"/>
      </tp>
      <tp>
        <v>925.40000000000009</v>
        <stp/>
        <stp>ContractData</stp>
        <stp>PLE?</stp>
        <stp>Open</stp>
        <stp/>
        <stp>T</stp>
        <tr r="J25" s="1"/>
      </tp>
      <tp>
        <v>26750</v>
        <stp/>
        <stp>ContractData</stp>
        <stp>NKD?</stp>
        <stp>High</stp>
        <stp/>
        <stp>T</stp>
        <tr r="K14" s="1"/>
      </tp>
      <tp>
        <v>1831.8000000000002</v>
        <stp/>
        <stp>ContractData</stp>
        <stp>GCE?</stp>
        <stp>Y_Settlement</stp>
        <stp/>
        <stp>T</stp>
        <tr r="I23" s="1"/>
      </tp>
      <tp t="s">
        <v>Gold (Globex), Aug 22</v>
        <stp/>
        <stp>ContractData</stp>
        <stp>GCE?</stp>
        <stp>LongDescription</stp>
        <stp/>
        <stp>T</stp>
        <tr r="D23" s="1"/>
      </tp>
      <tp>
        <v>2020</v>
        <stp/>
        <stp>StudyData</stp>
        <stp>FGBX?</stp>
        <stp>MaxAll^</stp>
        <stp/>
        <stp>Year</stp>
        <stp>ADC</stp>
        <stp>0</stp>
        <stp>all</stp>
        <stp/>
        <stp/>
        <stp/>
        <stp>T</stp>
        <tr r="Q21" s="1"/>
      </tp>
      <tp>
        <v>-53.468823153862523</v>
        <stp/>
        <stp>StudyData</stp>
        <stp>BTC?</stp>
        <stp>PCB</stp>
        <stp>BaseType=Index,Index=1</stp>
        <stp>Close</stp>
        <stp>AA</stp>
        <stp/>
        <stp>all</stp>
        <stp/>
        <stp/>
        <stp>True</stp>
        <stp>T</stp>
        <tr r="P40" s="1"/>
      </tp>
      <tp>
        <v>-10.47449848249315</v>
        <stp/>
        <stp>StudyData</stp>
        <stp>BP6?</stp>
        <stp>PCB</stp>
        <stp>BaseType=Index,Index=1</stp>
        <stp>Close</stp>
        <stp>AA</stp>
        <stp/>
        <stp>all</stp>
        <stp/>
        <stp/>
        <stp>True</stp>
        <stp>T</stp>
        <tr r="P33" s="1"/>
      </tp>
      <tp>
        <v>67.284968397911513</v>
        <stp/>
        <stp>StudyData</stp>
        <stp>CLE?</stp>
        <stp>PCB</stp>
        <stp>BaseType=Index,Index=1</stp>
        <stp>Close</stp>
        <stp>AA</stp>
        <stp/>
        <stp>all</stp>
        <stp/>
        <stp/>
        <stp>True</stp>
        <stp>T</stp>
        <tr r="P26" s="1"/>
      </tp>
      <tp>
        <v>-2.0718494582778906</v>
        <stp/>
        <stp>StudyData</stp>
        <stp>CA6?</stp>
        <stp>PCB</stp>
        <stp>BaseType=Index,Index=1</stp>
        <stp>Close</stp>
        <stp>AA</stp>
        <stp/>
        <stp>all</stp>
        <stp/>
        <stp/>
        <stp>True</stp>
        <stp>T</stp>
        <tr r="P34" s="1"/>
      </tp>
      <tp>
        <v>-9.118501775912172</v>
        <stp/>
        <stp>StudyData</stp>
        <stp>FVA?</stp>
        <stp>PCB</stp>
        <stp>BaseType=Index,Index=1</stp>
        <stp>Close</stp>
        <stp>AA</stp>
        <stp/>
        <stp>all</stp>
        <stp/>
        <stp/>
        <stp>True</stp>
        <stp>T</stp>
        <tr r="P16" s="1"/>
      </tp>
      <tp>
        <v>-0.83337872433138804</v>
        <stp/>
        <stp>StudyData</stp>
        <stp>GCE?</stp>
        <stp>PCB</stp>
        <stp>BaseType=Index,Index=1</stp>
        <stp>Close</stp>
        <stp>AA</stp>
        <stp/>
        <stp>all</stp>
        <stp/>
        <stp/>
        <stp>True</stp>
        <stp>T</stp>
        <tr r="P23" s="1"/>
      </tp>
      <tp>
        <v>-5.3007415545179848</v>
        <stp/>
        <stp>StudyData</stp>
        <stp>DA6?</stp>
        <stp>PCB</stp>
        <stp>BaseType=Index,Index=1</stp>
        <stp>Close</stp>
        <stp>AA</stp>
        <stp/>
        <stp>all</stp>
        <stp/>
        <stp/>
        <stp>True</stp>
        <stp>T</stp>
        <tr r="P36" s="1"/>
      </tp>
      <tp>
        <v>9.8985728954923644</v>
        <stp/>
        <stp>StudyData</stp>
        <stp>DXE?</stp>
        <stp>PCB</stp>
        <stp>BaseType=Index,Index=1</stp>
        <stp>Close</stp>
        <stp>AA</stp>
        <stp/>
        <stp>all</stp>
        <stp/>
        <stp/>
        <stp>True</stp>
        <stp>T</stp>
        <tr r="P30" s="1"/>
      </tp>
      <tp>
        <v>-17.222551928783382</v>
        <stp/>
        <stp>StudyData</stp>
        <stp>DSX?</stp>
        <stp>PCB</stp>
        <stp>BaseType=Index,Index=1</stp>
        <stp>Close</stp>
        <stp>AA</stp>
        <stp/>
        <stp>all</stp>
        <stp/>
        <stp/>
        <stp>True</stp>
        <stp>T</stp>
        <tr r="P11" s="1"/>
      </tp>
      <tp>
        <v>-30.198133590769093</v>
        <stp/>
        <stp>StudyData</stp>
        <stp>ENQ?</stp>
        <stp>PCB</stp>
        <stp>BaseType=Index,Index=1</stp>
        <stp>Close</stp>
        <stp>AA</stp>
        <stp/>
        <stp>all</stp>
        <stp/>
        <stp/>
        <stp>True</stp>
        <stp>T</stp>
        <tr r="P7" s="1"/>
      </tp>
      <tp>
        <v>-19.664788830959797</v>
        <stp/>
        <stp>StudyData</stp>
        <stp>EMD?</stp>
        <stp>PCB</stp>
        <stp>BaseType=Index,Index=1</stp>
        <stp>Close</stp>
        <stp>AA</stp>
        <stp/>
        <stp>all</stp>
        <stp/>
        <stp/>
        <stp>True</stp>
        <stp>T</stp>
        <tr r="P8" s="1"/>
      </tp>
      <tp>
        <v>-8.2297527149025367</v>
        <stp/>
        <stp>StudyData</stp>
        <stp>EU6?</stp>
        <stp>PCB</stp>
        <stp>BaseType=Index,Index=1</stp>
        <stp>Close</stp>
        <stp>AA</stp>
        <stp/>
        <stp>all</stp>
        <stp/>
        <stp/>
        <stp>True</stp>
        <stp>T</stp>
        <tr r="P31" s="1"/>
      </tp>
      <tp>
        <v>-14.302898384694693</v>
        <stp/>
        <stp>StudyData</stp>
        <stp>JY6?</stp>
        <stp>PCB</stp>
        <stp>BaseType=Index,Index=1</stp>
        <stp>Close</stp>
        <stp>AA</stp>
        <stp/>
        <stp>all</stp>
        <stp/>
        <stp/>
        <stp>True</stp>
        <stp>T</stp>
        <tr r="P32" s="1"/>
      </tp>
      <tp>
        <v>92.579599449353893</v>
        <stp/>
        <stp>StudyData</stp>
        <stp>HOE?</stp>
        <stp>PCB</stp>
        <stp>BaseType=Index,Index=1</stp>
        <stp>Close</stp>
        <stp>AA</stp>
        <stp/>
        <stp>all</stp>
        <stp/>
        <stp/>
        <stp>True</stp>
        <stp>T</stp>
        <tr r="P27" s="1"/>
      </tp>
      <tp>
        <v>-6.7757831749384021</v>
        <stp/>
        <stp>StudyData</stp>
        <stp>NKD?</stp>
        <stp>PCB</stp>
        <stp>BaseType=Index,Index=1</stp>
        <stp>Close</stp>
        <stp>AA</stp>
        <stp/>
        <stp>all</stp>
        <stp/>
        <stp/>
        <stp>True</stp>
        <stp>T</stp>
        <tr r="P14" s="1"/>
      </tp>
      <tp>
        <v>138.20780648708083</v>
        <stp/>
        <stp>StudyData</stp>
        <stp>NGE?</stp>
        <stp>PCB</stp>
        <stp>BaseType=Index,Index=1</stp>
        <stp>Close</stp>
        <stp>AA</stp>
        <stp/>
        <stp>all</stp>
        <stp/>
        <stp/>
        <stp>True</stp>
        <stp>T</stp>
        <tr r="P29" s="1"/>
      </tp>
      <tp>
        <v>-8.4643644379133125</v>
        <stp/>
        <stp>StudyData</stp>
        <stp>NE6?</stp>
        <stp>PCB</stp>
        <stp>BaseType=Index,Index=1</stp>
        <stp>Close</stp>
        <stp>AA</stp>
        <stp/>
        <stp>all</stp>
        <stp/>
        <stp/>
        <stp>True</stp>
        <stp>T</stp>
        <tr r="P37" s="1"/>
      </tp>
      <tp>
        <v>2.5806451612903221</v>
        <stp/>
        <stp>StudyData</stp>
        <stp>MX6?</stp>
        <stp>PCB</stp>
        <stp>BaseType=Index,Index=1</stp>
        <stp>Close</stp>
        <stp>AA</stp>
        <stp/>
        <stp>all</stp>
        <stp/>
        <stp/>
        <stp>True</stp>
        <stp>T</stp>
        <tr r="P38" s="1"/>
      </tp>
      <tp>
        <v>78.681915779326033</v>
        <stp/>
        <stp>StudyData</stp>
        <stp>RBE?</stp>
        <stp>PCB</stp>
        <stp>BaseType=Index,Index=1</stp>
        <stp>Close</stp>
        <stp>AA</stp>
        <stp/>
        <stp>all</stp>
        <stp/>
        <stp/>
        <stp>True</stp>
        <stp>T</stp>
        <tr r="P28" s="1"/>
      </tp>
      <tp>
        <v>-23.257684060042894</v>
        <stp/>
        <stp>StudyData</stp>
        <stp>RTY?</stp>
        <stp>PCB</stp>
        <stp>BaseType=Index,Index=1</stp>
        <stp>Close</stp>
        <stp>AA</stp>
        <stp/>
        <stp>all</stp>
        <stp/>
        <stp/>
        <stp>True</stp>
        <stp>T</stp>
        <tr r="P9" s="1"/>
      </tp>
      <tp>
        <v>-9.8616212522422515</v>
        <stp/>
        <stp>StudyData</stp>
        <stp>SIE?</stp>
        <stp>PCB</stp>
        <stp>BaseType=Index,Index=1</stp>
        <stp>Close</stp>
        <stp>AA</stp>
        <stp/>
        <stp>all</stp>
        <stp/>
        <stp/>
        <stp>True</stp>
        <stp>T</stp>
        <tr r="P24" s="1"/>
      </tp>
      <tp>
        <v>-8.4877519660128229</v>
        <stp/>
        <stp>StudyData</stp>
        <stp>SF6?</stp>
        <stp>PCB</stp>
        <stp>BaseType=Index,Index=1</stp>
        <stp>Close</stp>
        <stp>AA</stp>
        <stp/>
        <stp>all</stp>
        <stp/>
        <stp/>
        <stp>True</stp>
        <stp>T</stp>
        <tr r="P35" s="1"/>
      </tp>
      <tp>
        <v>-4.3865094144423731</v>
        <stp/>
        <stp>StudyData</stp>
        <stp>PLE?</stp>
        <stp>PCB</stp>
        <stp>BaseType=Index,Index=1</stp>
        <stp>Close</stp>
        <stp>AA</stp>
        <stp/>
        <stp>all</stp>
        <stp/>
        <stp/>
        <stp>True</stp>
        <stp>T</stp>
        <tr r="P25" s="1"/>
      </tp>
      <tp>
        <v>-14.612688648880624</v>
        <stp/>
        <stp>StudyData</stp>
        <stp>PIL?</stp>
        <stp>PCB</stp>
        <stp>BaseType=Index,Index=1</stp>
        <stp>Close</stp>
        <stp>AA</stp>
        <stp/>
        <stp>all</stp>
        <stp/>
        <stp/>
        <stp>True</stp>
        <stp>T</stp>
        <tr r="P13" s="1"/>
      </tp>
      <tp>
        <v>-1.3765572303668525</v>
        <stp/>
        <stp>StudyData</stp>
        <stp>QFA?</stp>
        <stp>PCB</stp>
        <stp>BaseType=Index,Index=1</stp>
        <stp>Close</stp>
        <stp>AA</stp>
        <stp/>
        <stp>all</stp>
        <stp/>
        <stp/>
        <stp>True</stp>
        <stp>T</stp>
        <tr r="P12" s="1"/>
      </tp>
      <tp>
        <v>-11.282051282051281</v>
        <stp/>
        <stp>StudyData</stp>
        <stp>QGA?</stp>
        <stp>PCB</stp>
        <stp>BaseType=Index,Index=1</stp>
        <stp>Close</stp>
        <stp>AA</stp>
        <stp/>
        <stp>all</stp>
        <stp/>
        <stp/>
        <stp>True</stp>
        <stp>T</stp>
        <tr r="P22" s="1"/>
      </tp>
      <tp>
        <v>-11.398777418194895</v>
        <stp/>
        <stp>StudyData</stp>
        <stp>TYA?</stp>
        <stp>PCB</stp>
        <stp>BaseType=Index,Index=1</stp>
        <stp>Close</stp>
        <stp>AA</stp>
        <stp/>
        <stp>all</stp>
        <stp/>
        <stp/>
        <stp>True</stp>
        <stp>T</stp>
        <tr r="P17" s="1"/>
      </tp>
      <tp>
        <v>-4.6659027429635467</v>
        <stp/>
        <stp>StudyData</stp>
        <stp>TUA?</stp>
        <stp>PCB</stp>
        <stp>BaseType=Index,Index=1</stp>
        <stp>Close</stp>
        <stp>AA</stp>
        <stp/>
        <stp>all</stp>
        <stp/>
        <stp/>
        <stp>True</stp>
        <stp>T</stp>
        <tr r="P15" s="1"/>
      </tp>
      <tp>
        <v>-18.103116583301272</v>
        <stp/>
        <stp>StudyData</stp>
        <stp>USA?</stp>
        <stp>PCB</stp>
        <stp>BaseType=Index,Index=1</stp>
        <stp>Close</stp>
        <stp>AA</stp>
        <stp/>
        <stp>all</stp>
        <stp/>
        <stp/>
        <stp>True</stp>
        <stp>T</stp>
        <tr r="P18" s="1"/>
      </tp>
      <tp>
        <v>26500</v>
        <stp/>
        <stp>ContractData</stp>
        <stp>NKD?</stp>
        <stp>Open</stp>
        <stp/>
        <stp>T</stp>
        <tr r="J14" s="1"/>
      </tp>
      <tp>
        <v>122.37</v>
        <stp/>
        <stp>ContractData</stp>
        <stp>CLE?</stp>
        <stp>High</stp>
        <stp/>
        <stp>T</stp>
        <tr r="K26" s="1"/>
      </tp>
      <tp>
        <v>939.30000000000007</v>
        <stp/>
        <stp>ContractData</stp>
        <stp>PLE?</stp>
        <stp>High</stp>
        <stp/>
        <stp>T</stp>
        <tr r="K25" s="1"/>
      </tp>
      <tp>
        <v>0.62470000000000003</v>
        <stp/>
        <stp>ContractData</stp>
        <stp>NE6?</stp>
        <stp>Y_Settlement</stp>
        <stp/>
        <stp>T</stp>
        <tr r="I37" s="1"/>
      </tp>
      <tp t="s">
        <v>5yr US Treasury Notes (Globex), Sep 22</v>
        <stp/>
        <stp>ContractData</stp>
        <stp>FVA?</stp>
        <stp>LongDescription</stp>
        <stp/>
        <stp>T</stp>
        <tr r="D16" s="1"/>
      </tp>
      <tp>
        <v>2323.3000000000002</v>
        <stp/>
        <stp>ContractData</stp>
        <stp>EMD?</stp>
        <stp>High</stp>
        <stp/>
        <stp>T</stp>
        <tr r="K8" s="1"/>
      </tp>
      <tp>
        <v>44726.304664351854</v>
        <stp/>
        <stp>SystemInfo</stp>
        <stp>Linetime</stp>
        <tr r="S2" s="1"/>
      </tp>
      <tp>
        <v>1</v>
        <stp/>
        <stp>StudyData</stp>
        <stp>YM?</stp>
        <stp>MaxAll^</stp>
        <stp/>
        <stp>Month</stp>
        <stp>ADC</stp>
        <stp>0</stp>
        <stp>all</stp>
        <stp/>
        <stp/>
        <stp/>
        <stp>T</stp>
        <tr r="Q5" s="1"/>
      </tp>
      <tp>
        <v>9</v>
        <stp/>
        <stp>StudyData</stp>
        <stp>DB?</stp>
        <stp>MaxAll^</stp>
        <stp/>
        <stp>Month</stp>
        <stp>ADC</stp>
        <stp>0</stp>
        <stp>all</stp>
        <stp/>
        <stp/>
        <stp/>
        <stp>T</stp>
        <tr r="Q20" s="1"/>
      </tp>
      <tp>
        <v>11</v>
        <stp/>
        <stp>StudyData</stp>
        <stp>DD?</stp>
        <stp>MaxAll^</stp>
        <stp/>
        <stp>Month</stp>
        <stp>ADC</stp>
        <stp>0</stp>
        <stp>all</stp>
        <stp/>
        <stp/>
        <stp/>
        <stp>T</stp>
        <tr r="Q10" s="1"/>
      </tp>
      <tp>
        <v>3</v>
        <stp/>
        <stp>StudyData</stp>
        <stp>DL?</stp>
        <stp>MaxAll^</stp>
        <stp/>
        <stp>Month</stp>
        <stp>ADC</stp>
        <stp>0</stp>
        <stp>all</stp>
        <stp/>
        <stp/>
        <stp/>
        <stp>T</stp>
        <tr r="Q19" s="1"/>
      </tp>
      <tp>
        <v>12</v>
        <stp/>
        <stp>StudyData</stp>
        <stp>EB?</stp>
        <stp>MaxAll^</stp>
        <stp/>
        <stp>Month</stp>
        <stp>ADC</stp>
        <stp>0</stp>
        <stp>all</stp>
        <stp/>
        <stp/>
        <stp/>
        <stp>T</stp>
        <tr r="Q39" s="1"/>
      </tp>
      <tp>
        <v>1</v>
        <stp/>
        <stp>StudyData</stp>
        <stp>EP?</stp>
        <stp>MaxAll^</stp>
        <stp/>
        <stp>Month</stp>
        <stp>ADC</stp>
        <stp>0</stp>
        <stp>all</stp>
        <stp/>
        <stp/>
        <stp/>
        <stp>T</stp>
        <tr r="Q6" s="1"/>
      </tp>
      <tp>
        <v>1.00905</v>
        <stp/>
        <stp>ContractData</stp>
        <stp>SF6?</stp>
        <stp>Y_Settlement</stp>
        <stp/>
        <stp>T</stp>
        <tr r="I35" s="1"/>
      </tp>
      <tp t="s">
        <v>E-mini NASDAQ-100, Sep 22</v>
        <stp/>
        <stp>ContractData</stp>
        <stp>ENQ?</stp>
        <stp>LongDescription</stp>
        <stp/>
        <stp>T</stp>
        <tr r="D7" s="1"/>
      </tp>
      <tp t="s">
        <v>E-mini MidCap 400, Sep 22</v>
        <stp/>
        <stp>ContractData</stp>
        <stp>EMD?</stp>
        <stp>LongDescription</stp>
        <stp/>
        <stp>T</stp>
        <tr r="D8" s="1"/>
      </tp>
      <tp t="s">
        <v>Euro FX (Globex), Sep 22</v>
        <stp/>
        <stp>ContractData</stp>
        <stp>EU6?</stp>
        <stp>LongDescription</stp>
        <stp/>
        <stp>T</stp>
        <tr r="D31" s="1"/>
      </tp>
      <tp>
        <v>6073.5</v>
        <stp/>
        <stp>ContractData</stp>
        <stp>PIL?</stp>
        <stp>Open</stp>
        <stp/>
        <stp>T</stp>
        <tr r="J13" s="1"/>
      </tp>
      <tp>
        <v>11534.5</v>
        <stp/>
        <stp>ContractData</stp>
        <stp>ENQ?</stp>
        <stp>High</stp>
        <stp/>
        <stp>T</stp>
        <tr r="K7" s="1"/>
      </tp>
      <tp>
        <v>21.07</v>
        <stp/>
        <stp>ContractData</stp>
        <stp>SIE?</stp>
        <stp>Open</stp>
        <stp/>
        <stp>T</stp>
        <tr r="J24" s="1"/>
      </tp>
      <tp>
        <v>7216.5</v>
        <stp/>
        <stp>ContractData</stp>
        <stp>QFA?</stp>
        <stp>Y_Settlement</stp>
        <stp/>
        <stp>T</stp>
        <tr r="I12" s="1"/>
      </tp>
      <tp t="s">
        <v>Australian Dollar (Globex), Sep 22</v>
        <stp/>
        <stp>ContractData</stp>
        <stp>DA6?</stp>
        <stp>LongDescription</stp>
        <stp/>
        <stp>T</stp>
        <tr r="D36" s="1"/>
      </tp>
      <tp t="s">
        <v>Euro STOXX 50, Jun 22</v>
        <stp/>
        <stp>ContractData</stp>
        <stp>DSX?</stp>
        <stp>LongDescription</stp>
        <stp/>
        <stp>T</stp>
        <tr r="D11" s="1"/>
      </tp>
      <tp t="s">
        <v>Dollar Index (ICE), Sep 22</v>
        <stp/>
        <stp>ContractData</stp>
        <stp>DXE?</stp>
        <stp>LongDescription</stp>
        <stp/>
        <stp>T</stp>
        <tr r="D30" s="1"/>
      </tp>
      <tp>
        <v>4.3511000000000006</v>
        <stp/>
        <stp>ContractData</stp>
        <stp>HOE?</stp>
        <stp>High</stp>
        <stp/>
        <stp>T</stp>
        <tr r="K27" s="1"/>
      </tp>
      <tp t="s">
        <v/>
        <stp/>
        <stp>ContractData</stp>
        <stp>COIN</stp>
        <stp>High</stp>
        <stp/>
        <stp>T</stp>
        <tr r="K41" s="1"/>
      </tp>
      <tp>
        <v>112.12</v>
        <stp/>
        <stp>ContractData</stp>
        <stp>QGA?</stp>
        <stp>Y_Settlement</stp>
        <stp/>
        <stp>T</stp>
        <tr r="I22" s="1"/>
      </tp>
      <tp>
        <v>8.609</v>
        <stp/>
        <stp>ContractData</stp>
        <stp>NGE?</stp>
        <stp>Y_Settlement</stp>
        <stp/>
        <stp>T</stp>
        <tr r="I29" s="1"/>
      </tp>
      <tp>
        <v>-30.916271721958925</v>
        <stp/>
        <stp>StudyData</stp>
        <stp>BTC?</stp>
        <stp>PCB</stp>
        <stp>BaseType=Index,Index=1</stp>
        <stp>Close</stp>
        <stp>AM</stp>
        <stp/>
        <stp>all</stp>
        <stp/>
        <stp/>
        <stp>True</stp>
        <stp>T</stp>
        <tr r="O40" s="1"/>
      </tp>
      <tp>
        <v>-4.1148021882185093</v>
        <stp/>
        <stp>StudyData</stp>
        <stp>BP6?</stp>
        <stp>PCB</stp>
        <stp>BaseType=Index,Index=1</stp>
        <stp>Close</stp>
        <stp>AM</stp>
        <stp/>
        <stp>all</stp>
        <stp/>
        <stp/>
        <stp>True</stp>
        <stp>T</stp>
        <tr r="O33" s="1"/>
      </tp>
      <tp>
        <v>6.1742391209557841</v>
        <stp/>
        <stp>StudyData</stp>
        <stp>CLE?</stp>
        <stp>PCB</stp>
        <stp>BaseType=Index,Index=1</stp>
        <stp>Close</stp>
        <stp>AM</stp>
        <stp/>
        <stp>all</stp>
        <stp/>
        <stp/>
        <stp>True</stp>
        <stp>T</stp>
        <tr r="O26" s="1"/>
      </tp>
      <tp>
        <v>-2.2205352059214354</v>
        <stp/>
        <stp>StudyData</stp>
        <stp>CA6?</stp>
        <stp>PCB</stp>
        <stp>BaseType=Index,Index=1</stp>
        <stp>Close</stp>
        <stp>AM</stp>
        <stp/>
        <stp>all</stp>
        <stp/>
        <stp/>
        <stp>True</stp>
        <stp>T</stp>
        <tr r="O34" s="1"/>
      </tp>
      <tp>
        <v>-2.6628855996680039</v>
        <stp/>
        <stp>StudyData</stp>
        <stp>FVA?</stp>
        <stp>PCB</stp>
        <stp>BaseType=Index,Index=1</stp>
        <stp>Close</stp>
        <stp>AM</stp>
        <stp/>
        <stp>all</stp>
        <stp/>
        <stp/>
        <stp>True</stp>
        <stp>T</stp>
        <tr r="O16" s="1"/>
      </tp>
      <tp>
        <v>-1.5040034624540117</v>
        <stp/>
        <stp>StudyData</stp>
        <stp>GCE?</stp>
        <stp>PCB</stp>
        <stp>BaseType=Index,Index=1</stp>
        <stp>Close</stp>
        <stp>AM</stp>
        <stp/>
        <stp>all</stp>
        <stp/>
        <stp/>
        <stp>True</stp>
        <stp>T</stp>
        <tr r="O23" s="1"/>
      </tp>
      <tp>
        <v>-3.9554317548746489</v>
        <stp/>
        <stp>StudyData</stp>
        <stp>DA6?</stp>
        <stp>PCB</stp>
        <stp>BaseType=Index,Index=1</stp>
        <stp>Close</stp>
        <stp>AM</stp>
        <stp/>
        <stp>all</stp>
        <stp/>
        <stp/>
        <stp>True</stp>
        <stp>T</stp>
        <tr r="O36" s="1"/>
      </tp>
      <tp>
        <v>3.2038099361402752</v>
        <stp/>
        <stp>StudyData</stp>
        <stp>DXE?</stp>
        <stp>PCB</stp>
        <stp>BaseType=Index,Index=1</stp>
        <stp>Close</stp>
        <stp>AM</stp>
        <stp/>
        <stp>all</stp>
        <stp/>
        <stp/>
        <stp>True</stp>
        <stp>T</stp>
        <tr r="O30" s="1"/>
      </tp>
      <tp>
        <v>-7.8488372093023262</v>
        <stp/>
        <stp>StudyData</stp>
        <stp>DSX?</stp>
        <stp>PCB</stp>
        <stp>BaseType=Index,Index=1</stp>
        <stp>Close</stp>
        <stp>AM</stp>
        <stp/>
        <stp>all</stp>
        <stp/>
        <stp/>
        <stp>True</stp>
        <stp>T</stp>
        <tr r="O11" s="1"/>
      </tp>
      <tp>
        <v>-10.14852949878691</v>
        <stp/>
        <stp>StudyData</stp>
        <stp>ENQ?</stp>
        <stp>PCB</stp>
        <stp>BaseType=Index,Index=1</stp>
        <stp>Close</stp>
        <stp>AM</stp>
        <stp/>
        <stp>all</stp>
        <stp/>
        <stp/>
        <stp>True</stp>
        <stp>T</stp>
        <tr r="O7" s="1"/>
      </tp>
      <tp>
        <v>-8.5590250119483855</v>
        <stp/>
        <stp>StudyData</stp>
        <stp>EMD?</stp>
        <stp>PCB</stp>
        <stp>BaseType=Index,Index=1</stp>
        <stp>Close</stp>
        <stp>AM</stp>
        <stp/>
        <stp>all</stp>
        <stp/>
        <stp/>
        <stp>True</stp>
        <stp>T</stp>
        <tr r="O8" s="1"/>
      </tp>
      <tp>
        <v>-2.6148933216087475</v>
        <stp/>
        <stp>StudyData</stp>
        <stp>EU6?</stp>
        <stp>PCB</stp>
        <stp>BaseType=Index,Index=1</stp>
        <stp>Close</stp>
        <stp>AM</stp>
        <stp/>
        <stp>all</stp>
        <stp/>
        <stp/>
        <stp>True</stp>
        <stp>T</stp>
        <tr r="O31" s="1"/>
      </tp>
      <tp>
        <v>-4.2802303262955821</v>
        <stp/>
        <stp>StudyData</stp>
        <stp>JY6?</stp>
        <stp>PCB</stp>
        <stp>BaseType=Index,Index=1</stp>
        <stp>Close</stp>
        <stp>AM</stp>
        <stp/>
        <stp>all</stp>
        <stp/>
        <stp/>
        <stp>True</stp>
        <stp>T</stp>
        <tr r="O32" s="1"/>
      </tp>
      <tp>
        <v>10.20838627700128</v>
        <stp/>
        <stp>StudyData</stp>
        <stp>HOE?</stp>
        <stp>PCB</stp>
        <stp>BaseType=Index,Index=1</stp>
        <stp>Close</stp>
        <stp>AM</stp>
        <stp/>
        <stp>all</stp>
        <stp/>
        <stp/>
        <stp>True</stp>
        <stp>T</stp>
        <tr r="O27" s="1"/>
      </tp>
      <tp>
        <v>-2.6286764705882351</v>
        <stp/>
        <stp>StudyData</stp>
        <stp>NKD?</stp>
        <stp>PCB</stp>
        <stp>BaseType=Index,Index=1</stp>
        <stp>Close</stp>
        <stp>AM</stp>
        <stp/>
        <stp>all</stp>
        <stp/>
        <stp/>
        <stp>True</stp>
        <stp>T</stp>
        <tr r="O14" s="1"/>
      </tp>
      <tp>
        <v>6.396562308164528</v>
        <stp/>
        <stp>StudyData</stp>
        <stp>NGE?</stp>
        <stp>PCB</stp>
        <stp>BaseType=Index,Index=1</stp>
        <stp>Close</stp>
        <stp>AM</stp>
        <stp/>
        <stp>all</stp>
        <stp/>
        <stp/>
        <stp>True</stp>
        <stp>T</stp>
        <tr r="O29" s="1"/>
      </tp>
      <tp>
        <v>-4.1471108717396366</v>
        <stp/>
        <stp>StudyData</stp>
        <stp>NE6?</stp>
        <stp>PCB</stp>
        <stp>BaseType=Index,Index=1</stp>
        <stp>Close</stp>
        <stp>AM</stp>
        <stp/>
        <stp>all</stp>
        <stp/>
        <stp/>
        <stp>True</stp>
        <stp>T</stp>
        <tr r="O37" s="1"/>
      </tp>
      <tp>
        <v>-4.1591320072332643</v>
        <stp/>
        <stp>StudyData</stp>
        <stp>MX6?</stp>
        <stp>PCB</stp>
        <stp>BaseType=Index,Index=1</stp>
        <stp>Close</stp>
        <stp>AM</stp>
        <stp/>
        <stp>all</stp>
        <stp/>
        <stp/>
        <stp>True</stp>
        <stp>T</stp>
        <tr r="O38" s="1"/>
      </tp>
      <tp>
        <v>4.1238956130943194</v>
        <stp/>
        <stp>StudyData</stp>
        <stp>RBE?</stp>
        <stp>PCB</stp>
        <stp>BaseType=Index,Index=1</stp>
        <stp>Close</stp>
        <stp>AM</stp>
        <stp/>
        <stp>all</stp>
        <stp/>
        <stp/>
        <stp>True</stp>
        <stp>T</stp>
        <tr r="O28" s="1"/>
      </tp>
      <tp>
        <v>-7.739405983135514</v>
        <stp/>
        <stp>StudyData</stp>
        <stp>RTY?</stp>
        <stp>PCB</stp>
        <stp>BaseType=Index,Index=1</stp>
        <stp>Close</stp>
        <stp>AM</stp>
        <stp/>
        <stp>all</stp>
        <stp/>
        <stp/>
        <stp>True</stp>
        <stp>T</stp>
        <tr r="O9" s="1"/>
      </tp>
      <tp>
        <v>-2.6881224640354042</v>
        <stp/>
        <stp>StudyData</stp>
        <stp>SIE?</stp>
        <stp>PCB</stp>
        <stp>BaseType=Index,Index=1</stp>
        <stp>Close</stp>
        <stp>AM</stp>
        <stp/>
        <stp>all</stp>
        <stp/>
        <stp/>
        <stp>True</stp>
        <stp>T</stp>
        <tr r="O24" s="1"/>
      </tp>
      <tp>
        <v>-3.590134272926373</v>
        <stp/>
        <stp>StudyData</stp>
        <stp>SF6?</stp>
        <stp>PCB</stp>
        <stp>BaseType=Index,Index=1</stp>
        <stp>Close</stp>
        <stp>AM</stp>
        <stp/>
        <stp>all</stp>
        <stp/>
        <stp/>
        <stp>True</stp>
        <stp>T</stp>
        <tr r="O35" s="1"/>
      </tp>
      <tp>
        <v>-4.5543736445316556</v>
        <stp/>
        <stp>StudyData</stp>
        <stp>PLE?</stp>
        <stp>PCB</stp>
        <stp>BaseType=Index,Index=1</stp>
        <stp>Close</stp>
        <stp>AM</stp>
        <stp/>
        <stp>all</stp>
        <stp/>
        <stp/>
        <stp>True</stp>
        <stp>T</stp>
        <tr r="O25" s="1"/>
      </tp>
      <tp>
        <v>-7.6292169606932836</v>
        <stp/>
        <stp>StudyData</stp>
        <stp>PIL?</stp>
        <stp>PCB</stp>
        <stp>BaseType=Index,Index=1</stp>
        <stp>Close</stp>
        <stp>AM</stp>
        <stp/>
        <stp>all</stp>
        <stp/>
        <stp/>
        <stp>True</stp>
        <stp>T</stp>
        <tr r="O13" s="1"/>
      </tp>
      <tp>
        <v>-5.4877646593232638</v>
        <stp/>
        <stp>StudyData</stp>
        <stp>QFA?</stp>
        <stp>PCB</stp>
        <stp>BaseType=Index,Index=1</stp>
        <stp>Close</stp>
        <stp>AM</stp>
        <stp/>
        <stp>all</stp>
        <stp/>
        <stp/>
        <stp>True</stp>
        <stp>T</stp>
        <tr r="O12" s="1"/>
      </tp>
      <tp>
        <v>-3.1521832744810925</v>
        <stp/>
        <stp>StudyData</stp>
        <stp>QGA?</stp>
        <stp>PCB</stp>
        <stp>BaseType=Index,Index=1</stp>
        <stp>Close</stp>
        <stp>AM</stp>
        <stp/>
        <stp>all</stp>
        <stp/>
        <stp/>
        <stp>True</stp>
        <stp>T</stp>
        <tr r="O22" s="1"/>
      </tp>
      <tp>
        <v>-3.3093525179856114</v>
        <stp/>
        <stp>StudyData</stp>
        <stp>TYA?</stp>
        <stp>PCB</stp>
        <stp>BaseType=Index,Index=1</stp>
        <stp>Close</stp>
        <stp>AM</stp>
        <stp/>
        <stp>all</stp>
        <stp/>
        <stp/>
        <stp>True</stp>
        <stp>T</stp>
        <tr r="O17" s="1"/>
      </tp>
      <tp>
        <v>-1.4729284630472597</v>
        <stp/>
        <stp>StudyData</stp>
        <stp>TUA?</stp>
        <stp>PCB</stp>
        <stp>BaseType=Index,Index=1</stp>
        <stp>Close</stp>
        <stp>AM</stp>
        <stp/>
        <stp>all</stp>
        <stp/>
        <stp/>
        <stp>True</stp>
        <stp>T</stp>
        <tr r="O15" s="1"/>
      </tp>
      <tp>
        <v>-4.5943523083818913</v>
        <stp/>
        <stp>StudyData</stp>
        <stp>USA?</stp>
        <stp>PCB</stp>
        <stp>BaseType=Index,Index=1</stp>
        <stp>Close</stp>
        <stp>AM</stp>
        <stp/>
        <stp>all</stp>
        <stp/>
        <stp/>
        <stp>True</stp>
        <stp>T</stp>
        <tr r="O18" s="1"/>
      </tp>
      <tp>
        <v>8.6859999999999999</v>
        <stp/>
        <stp>ContractData</stp>
        <stp>NGE?</stp>
        <stp>Open</stp>
        <stp/>
        <stp>T</stp>
        <tr r="J29" s="1"/>
      </tp>
      <tp>
        <v>112.29</v>
        <stp/>
        <stp>ContractData</stp>
        <stp>QGA?</stp>
        <stp>Open</stp>
        <stp/>
        <stp>T</stp>
        <tr r="J22" s="1"/>
      </tp>
      <tp t="s">
        <v>Japanese Yen (Globex), Sep 22</v>
        <stp/>
        <stp>ContractData</stp>
        <stp>JY6?</stp>
        <stp>LongDescription</stp>
        <stp/>
        <stp>T</stp>
        <tr r="D32" s="1"/>
      </tp>
      <tp>
        <v>0.77720000000000011</v>
        <stp/>
        <stp>ContractData</stp>
        <stp>CA6?</stp>
        <stp>High</stp>
        <stp/>
        <stp>T</stp>
        <tr r="K34" s="1"/>
      </tp>
      <tp>
        <v>0.69750000000000001</v>
        <stp/>
        <stp>ContractData</stp>
        <stp>DA6?</stp>
        <stp>High</stp>
        <stp/>
        <stp>T</stp>
        <tr r="K36" s="1"/>
      </tp>
      <tp>
        <v>1.0089000000000001</v>
        <stp/>
        <stp>ContractData</stp>
        <stp>SF6?</stp>
        <stp>Open</stp>
        <stp/>
        <stp>T</stp>
        <tr r="J35" s="1"/>
      </tp>
      <tp>
        <v>7227.5</v>
        <stp/>
        <stp>ContractData</stp>
        <stp>QFA?</stp>
        <stp>Open</stp>
        <stp/>
        <stp>T</stp>
        <tr r="J12" s="1"/>
      </tp>
      <tp>
        <v>21.254999999999999</v>
        <stp/>
        <stp>ContractData</stp>
        <stp>SIE?</stp>
        <stp>Y_Settlement</stp>
        <stp/>
        <stp>T</stp>
        <tr r="I24" s="1"/>
      </tp>
      <tp>
        <v>6026.5</v>
        <stp/>
        <stp>ContractData</stp>
        <stp>PIL?</stp>
        <stp>Y_Settlement</stp>
        <stp/>
        <stp>T</stp>
        <tr r="I13" s="1"/>
      </tp>
      <tp>
        <v>0.62485000000000002</v>
        <stp/>
        <stp>ContractData</stp>
        <stp>NE6?</stp>
        <stp>Open</stp>
        <stp/>
        <stp>T</stp>
        <tr r="J37" s="1"/>
      </tp>
      <tp>
        <v>4.0931000000000006</v>
        <stp/>
        <stp>ContractData</stp>
        <stp>RBE?</stp>
        <stp>High</stp>
        <stp/>
        <stp>T</stp>
        <tr r="K28" s="1"/>
      </tp>
      <tp t="s">
        <v>NY Harbor ULSD, Jul 22</v>
        <stp/>
        <stp>ContractData</stp>
        <stp>HOE?</stp>
        <stp>LongDescription</stp>
        <stp/>
        <stp>T</stp>
        <tr r="D27" s="1"/>
      </tp>
      <tp>
        <v>1833.3000000000002</v>
        <stp/>
        <stp>ContractData</stp>
        <stp>GCE?</stp>
        <stp>High</stp>
        <stp/>
        <stp>T</stp>
        <tr r="K23" s="1"/>
      </tp>
      <tp>
        <v>26450</v>
        <stp/>
        <stp>ContractData</stp>
        <stp>NKD?</stp>
        <stp>Y_Settlement</stp>
        <stp/>
        <stp>T</stp>
        <tr r="I14" s="1"/>
      </tp>
      <tp>
        <v>2008</v>
        <stp/>
        <stp>StudyData</stp>
        <stp>FGBX?</stp>
        <stp>MinAll^</stp>
        <stp/>
        <stp>Year</stp>
        <stp>ADC</stp>
        <stp>0</stp>
        <stp>all</stp>
        <stp/>
        <stp/>
        <stp/>
        <stp>T</stp>
        <tr r="S21" s="1"/>
      </tp>
      <tp>
        <v>1820.9</v>
        <stp/>
        <stp>ContractData</stp>
        <stp>GCE?</stp>
        <stp>Open</stp>
        <stp/>
        <stp>T</stp>
        <tr r="J23" s="1"/>
      </tp>
      <tp>
        <v>932.30000000000007</v>
        <stp/>
        <stp>ContractData</stp>
        <stp>PLE?</stp>
        <stp>Y_Settlement</stp>
        <stp/>
        <stp>T</stp>
        <tr r="I25" s="1"/>
      </tp>
      <tp>
        <v>120.93</v>
        <stp/>
        <stp>ContractData</stp>
        <stp>CLE?</stp>
        <stp>Y_Settlement</stp>
        <stp/>
        <stp>T</stp>
        <tr r="I26" s="1"/>
      </tp>
      <tp t="s">
        <v>Natural Gas (Globex), Jul 22</v>
        <stp/>
        <stp>ContractData</stp>
        <stp>NGE?</stp>
        <stp>LongDescription</stp>
        <stp/>
        <stp>T</stp>
        <tr r="D29" s="1"/>
      </tp>
      <tp t="s">
        <v>New Zealand Dollar (Globex), Sep 22</v>
        <stp/>
        <stp>ContractData</stp>
        <stp>NE6?</stp>
        <stp>LongDescription</stp>
        <stp/>
        <stp>T</stp>
        <tr r="D37" s="1"/>
      </tp>
      <tp t="s">
        <v>Nikkei 225 (Globex), Sep 22</v>
        <stp/>
        <stp>ContractData</stp>
        <stp>NKD?</stp>
        <stp>LongDescription</stp>
        <stp/>
        <stp>T</stp>
        <tr r="D14" s="1"/>
      </tp>
      <tp>
        <v>0.62835000000000008</v>
        <stp/>
        <stp>ContractData</stp>
        <stp>NE6?</stp>
        <stp>High</stp>
        <stp/>
        <stp>T</stp>
        <tr r="K37" s="1"/>
      </tp>
      <tp>
        <v>4.01</v>
        <stp/>
        <stp>ContractData</stp>
        <stp>RBE?</stp>
        <stp>Open</stp>
        <stp/>
        <stp>T</stp>
        <tr r="J28" s="1"/>
      </tp>
      <tp>
        <v>2290.6</v>
        <stp/>
        <stp>ContractData</stp>
        <stp>EMD?</stp>
        <stp>Y_Settlement</stp>
        <stp/>
        <stp>T</stp>
        <tr r="I8" s="1"/>
      </tp>
      <tp t="s">
        <v>Mexican Peso (Globex), Sep 22</v>
        <stp/>
        <stp>ContractData</stp>
        <stp>MX6?</stp>
        <stp>LongDescription</stp>
        <stp/>
        <stp>T</stp>
        <tr r="D38" s="1"/>
      </tp>
      <tp>
        <v>1.0198500000000001</v>
        <stp/>
        <stp>ContractData</stp>
        <stp>SF6?</stp>
        <stp>High</stp>
        <stp/>
        <stp>T</stp>
        <tr r="K35" s="1"/>
      </tp>
      <tp>
        <v>0.69325000000000003</v>
        <stp/>
        <stp>ContractData</stp>
        <stp>DA6?</stp>
        <stp>Open</stp>
        <stp/>
        <stp>T</stp>
        <tr r="J36" s="1"/>
      </tp>
      <tp>
        <v>0.7753000000000001</v>
        <stp/>
        <stp>ContractData</stp>
        <stp>CA6?</stp>
        <stp>Open</stp>
        <stp/>
        <stp>T</stp>
        <tr r="J34" s="1"/>
      </tp>
      <tp>
        <v>4</v>
        <stp/>
        <stp>StudyData</stp>
        <stp>COIN</stp>
        <stp>MaxAll^</stp>
        <stp/>
        <stp>Month</stp>
        <stp>ADC</stp>
        <stp>0</stp>
        <stp>all</stp>
        <stp/>
        <stp/>
        <stp/>
        <stp>T</stp>
        <tr r="Q41" s="1"/>
      </tp>
      <tp>
        <v>7270.5</v>
        <stp/>
        <stp>ContractData</stp>
        <stp>QFA?</stp>
        <stp>High</stp>
        <stp/>
        <stp>T</stp>
        <tr r="K12" s="1"/>
      </tp>
      <tp>
        <v>11327.5</v>
        <stp/>
        <stp>ContractData</stp>
        <stp>ENQ?</stp>
        <stp>Y_Settlement</stp>
        <stp/>
        <stp>T</stp>
        <tr r="I7" s="1"/>
      </tp>
      <tp>
        <v>8.8889999999999993</v>
        <stp/>
        <stp>ContractData</stp>
        <stp>NGE?</stp>
        <stp>High</stp>
        <stp/>
        <stp>T</stp>
        <tr r="K29" s="1"/>
      </tp>
      <tp>
        <v>112.97</v>
        <stp/>
        <stp>ContractData</stp>
        <stp>QGA?</stp>
        <stp>High</stp>
        <stp/>
        <stp>T</stp>
        <tr r="K22" s="1"/>
      </tp>
      <tp>
        <v>4.2834000000000003</v>
        <stp/>
        <stp>ContractData</stp>
        <stp>HOE?</stp>
        <stp>Y_Settlement</stp>
        <stp/>
        <stp>T</stp>
        <tr r="I27" s="1"/>
      </tp>
      <tp>
        <v>52.01</v>
        <stp/>
        <stp>ContractData</stp>
        <stp>COIN</stp>
        <stp>Y_Settlement</stp>
        <stp/>
        <stp>T</stp>
        <tr r="I41" s="1"/>
      </tp>
      <tp>
        <v>121.66</v>
        <stp/>
        <stp>ContractData</stp>
        <stp>DL?</stp>
        <stp>High</stp>
        <stp/>
        <stp>T</stp>
        <tr r="K19" s="1"/>
      </tp>
      <tp>
        <v>145.58000000000001</v>
        <stp/>
        <stp>ContractData</stp>
        <stp>DB?</stp>
        <stp>High</stp>
        <stp/>
        <stp>T</stp>
        <tr r="K20" s="1"/>
      </tp>
      <tp>
        <v>13604</v>
        <stp/>
        <stp>ContractData</stp>
        <stp>DD?</stp>
        <stp>High</stp>
        <stp/>
        <stp>T</stp>
        <tr r="K10" s="1"/>
      </tp>
      <tp>
        <v>3807.5</v>
        <stp/>
        <stp>ContractData</stp>
        <stp>EP?</stp>
        <stp>High</stp>
        <stp/>
        <stp>T</stp>
        <tr r="K6" s="1"/>
      </tp>
      <tp>
        <v>0.87025000000000008</v>
        <stp/>
        <stp>ContractData</stp>
        <stp>EB?</stp>
        <stp>High</stp>
        <stp/>
        <stp>T</stp>
        <tr r="K39" s="1"/>
      </tp>
      <tp>
        <v>2022</v>
        <stp/>
        <stp>StudyData</stp>
        <stp>EP?</stp>
        <stp>MaxAll^</stp>
        <stp/>
        <stp>Year</stp>
        <stp>ADC</stp>
        <stp>0</stp>
        <stp>all</stp>
        <stp/>
        <stp/>
        <stp/>
        <stp>T</stp>
        <tr r="Q6" s="1"/>
      </tp>
      <tp>
        <v>3</v>
        <stp/>
        <stp>StudyData</stp>
        <stp>FGBX?</stp>
        <stp>MaxAll^</stp>
        <stp/>
        <stp>Month</stp>
        <stp>ADC</stp>
        <stp>0</stp>
        <stp>all</stp>
        <stp/>
        <stp/>
        <stp/>
        <stp>T</stp>
        <tr r="Q21" s="1"/>
      </tp>
      <tp>
        <v>0.86285000000000012</v>
        <stp/>
        <stp>ContractData</stp>
        <stp>EB?</stp>
        <stp>Open</stp>
        <stp/>
        <stp>T</stp>
        <tr r="J39" s="1"/>
      </tp>
      <tp>
        <v>3760.75</v>
        <stp/>
        <stp>ContractData</stp>
        <stp>EP?</stp>
        <stp>Open</stp>
        <stp/>
        <stp>T</stp>
        <tr r="J6" s="1"/>
      </tp>
      <tp>
        <v>144.65</v>
        <stp/>
        <stp>ContractData</stp>
        <stp>DB?</stp>
        <stp>Open</stp>
        <stp/>
        <stp>T</stp>
        <tr r="J20" s="1"/>
      </tp>
      <tp>
        <v>13494</v>
        <stp/>
        <stp>ContractData</stp>
        <stp>DD?</stp>
        <stp>Open</stp>
        <stp/>
        <stp>T</stp>
        <tr r="J10" s="1"/>
      </tp>
      <tp>
        <v>121.28</v>
        <stp/>
        <stp>ContractData</stp>
        <stp>DL?</stp>
        <stp>Open</stp>
        <stp/>
        <stp>T</stp>
        <tr r="J19" s="1"/>
      </tp>
      <tp t="s">
        <v>Euro Buxl (30yr), Sep 22</v>
        <stp/>
        <stp>ContractData</stp>
        <stp>FGBX?</stp>
        <stp>LongDescription</stp>
        <stp/>
        <stp>T</stp>
        <tr r="D21" s="1"/>
      </tp>
      <tp>
        <v>121.44</v>
        <stp/>
        <stp>ContractData</stp>
        <stp>DL?</stp>
        <stp>Y_Settlement</stp>
        <stp/>
        <stp>T</stp>
        <tr r="I19" s="1"/>
      </tp>
      <tp>
        <v>13422</v>
        <stp/>
        <stp>ContractData</stp>
        <stp>DD?</stp>
        <stp>Y_Settlement</stp>
        <stp/>
        <stp>T</stp>
        <tr r="I10" s="1"/>
      </tp>
      <tp>
        <v>145.18</v>
        <stp/>
        <stp>ContractData</stp>
        <stp>DB?</stp>
        <stp>Y_Settlement</stp>
        <stp/>
        <stp>T</stp>
        <tr r="I20" s="1"/>
      </tp>
      <tp>
        <v>159.26</v>
        <stp/>
        <stp>ContractData</stp>
        <stp>FGBX?</stp>
        <stp>LastTradeToday</stp>
        <stp/>
        <stp>T</stp>
        <tr r="G21" s="1"/>
      </tp>
      <tp>
        <v>3753.5</v>
        <stp/>
        <stp>ContractData</stp>
        <stp>EP?</stp>
        <stp>Y_Settlement</stp>
        <stp/>
        <stp>T</stp>
        <tr r="I6" s="1"/>
      </tp>
      <tp>
        <v>0.86320000000000008</v>
        <stp/>
        <stp>ContractData</stp>
        <stp>EB?</stp>
        <stp>Y_Settlement</stp>
        <stp/>
        <stp>T</stp>
        <tr r="I39" s="1"/>
      </tp>
      <tp>
        <v>2009</v>
        <stp/>
        <stp>StudyData</stp>
        <stp>EP?</stp>
        <stp>MinAll^</stp>
        <stp/>
        <stp>Year</stp>
        <stp>ADC</stp>
        <stp>0</stp>
        <stp>all</stp>
        <stp/>
        <stp/>
        <stp/>
        <stp>T</stp>
        <tr r="S6" s="1"/>
      </tp>
      <tp>
        <v>2019</v>
        <stp/>
        <stp>StudyData</stp>
        <stp>DB?</stp>
        <stp>MaxAll^</stp>
        <stp/>
        <stp>Year</stp>
        <stp>ADC</stp>
        <stp>0</stp>
        <stp>all</stp>
        <stp/>
        <stp/>
        <stp/>
        <stp>T</stp>
        <tr r="Q20" s="1"/>
      </tp>
      <tp>
        <v>2008</v>
        <stp/>
        <stp>StudyData</stp>
        <stp>EB?</stp>
        <stp>MaxAll^</stp>
        <stp/>
        <stp>Year</stp>
        <stp>ADC</stp>
        <stp>0</stp>
        <stp>all</stp>
        <stp/>
        <stp/>
        <stp/>
        <stp>T</stp>
        <tr r="Q39" s="1"/>
      </tp>
      <tp>
        <v>0.85970000000000002</v>
        <stp/>
        <stp>ContractData</stp>
        <stp>EB?</stp>
        <stp>Low</stp>
        <stp/>
        <stp>T</stp>
        <tr r="L39" s="1"/>
      </tp>
      <tp>
        <v>3754.5</v>
        <stp/>
        <stp>ContractData</stp>
        <stp>EP?</stp>
        <stp>Low</stp>
        <stp/>
        <stp>T</stp>
        <tr r="L6" s="1"/>
      </tp>
      <tp>
        <v>121.19</v>
        <stp/>
        <stp>ContractData</stp>
        <stp>DL?</stp>
        <stp>Low</stp>
        <stp/>
        <stp>T</stp>
        <tr r="L19" s="1"/>
      </tp>
      <tp>
        <v>144.36000000000001</v>
        <stp/>
        <stp>ContractData</stp>
        <stp>DB?</stp>
        <stp>Low</stp>
        <stp/>
        <stp>T</stp>
        <tr r="L20" s="1"/>
      </tp>
      <tp>
        <v>13291</v>
        <stp/>
        <stp>ContractData</stp>
        <stp>DD?</stp>
        <stp>Low</stp>
        <stp/>
        <stp>T</stp>
        <tr r="L10" s="1"/>
      </tp>
      <tp>
        <v>30504</v>
        <stp/>
        <stp>ContractData</stp>
        <stp>YM?</stp>
        <stp>Low</stp>
        <stp/>
        <stp>T</stp>
        <tr r="L5" s="1"/>
      </tp>
      <tp>
        <v>161.28</v>
        <stp/>
        <stp>ContractData</stp>
        <stp>FGBX?</stp>
        <stp>Open</stp>
        <stp/>
        <stp>T</stp>
        <tr r="J21" s="1"/>
      </tp>
      <tp>
        <v>30501</v>
        <stp/>
        <stp>ContractData</stp>
        <stp>YM?</stp>
        <stp>Y_Settlement</stp>
        <stp/>
        <stp>T</stp>
        <tr r="I5" s="1"/>
      </tp>
      <tp>
        <v>7</v>
        <stp/>
        <stp>StudyData</stp>
        <stp>FGBX?</stp>
        <stp>MinAll^</stp>
        <stp/>
        <stp>Month</stp>
        <stp>ADC</stp>
        <stp>0</stp>
        <stp>all</stp>
        <stp/>
        <stp/>
        <stp/>
        <stp>T</stp>
        <tr r="S21" s="1"/>
      </tp>
      <tp>
        <v>2021</v>
        <stp/>
        <stp>StudyData</stp>
        <stp>DD?</stp>
        <stp>MaxAll^</stp>
        <stp/>
        <stp>Year</stp>
        <stp>ADC</stp>
        <stp>0</stp>
        <stp>all</stp>
        <stp/>
        <stp/>
        <stp/>
        <stp>T</stp>
        <tr r="Q10" s="1"/>
      </tp>
      <tp>
        <v>1991</v>
        <stp/>
        <stp>StudyData</stp>
        <stp>DL?</stp>
        <stp>MinAll^</stp>
        <stp/>
        <stp>Year</stp>
        <stp>ADC</stp>
        <stp>0</stp>
        <stp>all</stp>
        <stp/>
        <stp/>
        <stp/>
        <stp>T</stp>
        <tr r="S19" s="1"/>
      </tp>
      <tp>
        <v>163.20000000000002</v>
        <stp/>
        <stp>ContractData</stp>
        <stp>FGBX?</stp>
        <stp>High</stp>
        <stp/>
        <stp>T</stp>
        <tr r="K21" s="1"/>
      </tp>
      <tp>
        <v>2009</v>
        <stp/>
        <stp>StudyData</stp>
        <stp>YM?</stp>
        <stp>MinAll^</stp>
        <stp/>
        <stp>Year</stp>
        <stp>ADC</stp>
        <stp>0</stp>
        <stp>all</stp>
        <stp/>
        <stp/>
        <stp/>
        <stp>T</stp>
        <tr r="S5" s="1"/>
      </tp>
      <tp>
        <v>1991</v>
        <stp/>
        <stp>StudyData</stp>
        <stp>DB?</stp>
        <stp>MinAll^</stp>
        <stp/>
        <stp>Year</stp>
        <stp>ADC</stp>
        <stp>0</stp>
        <stp>all</stp>
        <stp/>
        <stp/>
        <stp/>
        <stp>T</stp>
        <tr r="S20" s="1"/>
      </tp>
      <tp>
        <v>2000</v>
        <stp/>
        <stp>StudyData</stp>
        <stp>EB?</stp>
        <stp>MinAll^</stp>
        <stp/>
        <stp>Year</stp>
        <stp>ADC</stp>
        <stp>0</stp>
        <stp>all</stp>
        <stp/>
        <stp/>
        <stp/>
        <stp>T</stp>
        <tr r="S39" s="1"/>
      </tp>
      <tp>
        <v>30532</v>
        <stp/>
        <stp>ContractData</stp>
        <stp>YM?</stp>
        <stp>Open</stp>
        <stp/>
        <stp>T</stp>
        <tr r="J5" s="1"/>
      </tp>
      <tp>
        <v>30848</v>
        <stp/>
        <stp>ContractData</stp>
        <stp>YM?</stp>
        <stp>High</stp>
        <stp/>
        <stp>T</stp>
        <tr r="K5" s="1"/>
      </tp>
      <tp>
        <v>2020</v>
        <stp/>
        <stp>StudyData</stp>
        <stp>DL?</stp>
        <stp>MaxAll^</stp>
        <stp/>
        <stp>Year</stp>
        <stp>ADC</stp>
        <stp>0</stp>
        <stp>all</stp>
        <stp/>
        <stp/>
        <stp/>
        <stp>T</stp>
        <tr r="Q19" s="1"/>
      </tp>
      <tp>
        <v>1992</v>
        <stp/>
        <stp>StudyData</stp>
        <stp>DD?</stp>
        <stp>MinAll^</stp>
        <stp/>
        <stp>Year</stp>
        <stp>ADC</stp>
        <stp>0</stp>
        <stp>all</stp>
        <stp/>
        <stp/>
        <stp/>
        <stp>T</stp>
        <tr r="S10" s="1"/>
      </tp>
      <tp>
        <v>161.92000000000002</v>
        <stp/>
        <stp>ContractData</stp>
        <stp>FGBX?</stp>
        <stp>Y_Settlement</stp>
        <stp/>
        <stp>T</stp>
        <tr r="I21" s="1"/>
      </tp>
      <tp>
        <v>0.76459684893419833</v>
        <stp/>
        <stp>ContractData</stp>
        <stp>EB?</stp>
        <stp>PerCentNetLastTrade</stp>
        <stp/>
        <stp>T</stp>
        <tr r="M39" s="1"/>
      </tp>
      <tp>
        <v>0.31304116158252299</v>
        <stp/>
        <stp>ContractData</stp>
        <stp>EP?</stp>
        <stp>PerCentNetLastTrade</stp>
        <stp/>
        <stp>T</stp>
        <tr r="M6" s="1"/>
      </tp>
      <tp>
        <v>-0.14822134387351779</v>
        <stp/>
        <stp>ContractData</stp>
        <stp>DL?</stp>
        <stp>PerCentNetLastTrade</stp>
        <stp/>
        <stp>T</stp>
        <tr r="M19" s="1"/>
      </tp>
      <tp>
        <v>-0.5028240804518529</v>
        <stp/>
        <stp>ContractData</stp>
        <stp>DB?</stp>
        <stp>PerCentNetLastTrade</stp>
        <stp/>
        <stp>T</stp>
        <tr r="M20" s="1"/>
      </tp>
      <tp>
        <v>-0.32036954254209504</v>
        <stp/>
        <stp>ContractData</stp>
        <stp>DD?</stp>
        <stp>PerCentNetLastTrade</stp>
        <stp/>
        <stp>T</stp>
        <tr r="M10" s="1"/>
      </tp>
      <tp>
        <v>0.20655060489820007</v>
        <stp/>
        <stp>ContractData</stp>
        <stp>YM?</stp>
        <stp>PerCentNetLastTrade</stp>
        <stp/>
        <stp>T</stp>
        <tr r="M5" s="1"/>
      </tp>
      <tp>
        <v>2022</v>
        <stp/>
        <stp>StudyData</stp>
        <stp>YM?</stp>
        <stp>MaxAll^</stp>
        <stp/>
        <stp>Year</stp>
        <stp>ADC</stp>
        <stp>0</stp>
        <stp>all</stp>
        <stp/>
        <stp/>
        <stp/>
        <stp>T</stp>
        <tr r="Q5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95251</xdr:rowOff>
    </xdr:from>
    <xdr:to>
      <xdr:col>4</xdr:col>
      <xdr:colOff>755305</xdr:colOff>
      <xdr:row>2</xdr:row>
      <xdr:rowOff>160485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209551"/>
          <a:ext cx="1222030" cy="2843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200025</xdr:rowOff>
        </xdr:from>
        <xdr:to>
          <xdr:col>6</xdr:col>
          <xdr:colOff>590550</xdr:colOff>
          <xdr:row>3</xdr:row>
          <xdr:rowOff>19050</xdr:rowOff>
        </xdr:to>
        <xdr:sp macro="" textlink="">
          <xdr:nvSpPr>
            <xdr:cNvPr id="1026" name="Hid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1</xdr:row>
          <xdr:rowOff>200025</xdr:rowOff>
        </xdr:from>
        <xdr:to>
          <xdr:col>7</xdr:col>
          <xdr:colOff>0</xdr:colOff>
          <xdr:row>3</xdr:row>
          <xdr:rowOff>19050</xdr:rowOff>
        </xdr:to>
        <xdr:sp macro="" textlink="">
          <xdr:nvSpPr>
            <xdr:cNvPr id="1027" name="Show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50"/>
  <sheetViews>
    <sheetView showGridLines="0" showRowColHeaders="0" tabSelected="1" workbookViewId="0">
      <selection activeCell="C7" sqref="C7"/>
    </sheetView>
  </sheetViews>
  <sheetFormatPr defaultRowHeight="17.25" x14ac:dyDescent="0.3"/>
  <cols>
    <col min="1" max="2" width="0.88671875" style="1" customWidth="1"/>
    <col min="3" max="3" width="8.88671875" style="1"/>
    <col min="4" max="6" width="10.77734375" style="1" customWidth="1"/>
    <col min="7" max="7" width="13.77734375" style="1" customWidth="1"/>
    <col min="8" max="12" width="11.77734375" style="1" customWidth="1"/>
    <col min="13" max="16" width="9.77734375" style="1" customWidth="1"/>
    <col min="17" max="20" width="11.77734375" style="1" customWidth="1"/>
    <col min="21" max="16384" width="8.88671875" style="1"/>
  </cols>
  <sheetData>
    <row r="1" spans="1:21" ht="9" customHeight="1" x14ac:dyDescent="0.3">
      <c r="A1" s="20"/>
    </row>
    <row r="2" spans="1:21" ht="17.25" customHeight="1" x14ac:dyDescent="0.3">
      <c r="C2" s="33"/>
      <c r="D2" s="34"/>
      <c r="E2" s="34"/>
      <c r="F2" s="34"/>
      <c r="G2" s="21" t="s">
        <v>59</v>
      </c>
      <c r="H2" s="39" t="s">
        <v>57</v>
      </c>
      <c r="I2" s="39"/>
      <c r="J2" s="39"/>
      <c r="K2" s="39"/>
      <c r="L2" s="39"/>
      <c r="M2" s="39"/>
      <c r="N2" s="39"/>
      <c r="O2" s="39"/>
      <c r="P2" s="39"/>
      <c r="Q2" s="39"/>
      <c r="R2" s="9" t="s">
        <v>11</v>
      </c>
      <c r="S2" s="28">
        <f>RTD("cqg.rtd", ,"SystemInfo", "Linetime")</f>
        <v>44726.304664351854</v>
      </c>
      <c r="T2" s="28"/>
      <c r="U2" s="29"/>
    </row>
    <row r="3" spans="1:21" ht="17.25" customHeight="1" x14ac:dyDescent="0.3">
      <c r="C3" s="35"/>
      <c r="D3" s="36"/>
      <c r="E3" s="36"/>
      <c r="F3" s="36"/>
      <c r="G3" s="22"/>
      <c r="H3" s="40"/>
      <c r="I3" s="40"/>
      <c r="J3" s="40"/>
      <c r="K3" s="40"/>
      <c r="L3" s="40"/>
      <c r="M3" s="40"/>
      <c r="N3" s="40"/>
      <c r="O3" s="40"/>
      <c r="P3" s="40"/>
      <c r="Q3" s="40"/>
      <c r="R3" s="16" t="s">
        <v>10</v>
      </c>
      <c r="S3" s="30"/>
      <c r="T3" s="30"/>
      <c r="U3" s="31"/>
    </row>
    <row r="4" spans="1:21" x14ac:dyDescent="0.3">
      <c r="C4" s="7" t="s">
        <v>0</v>
      </c>
      <c r="D4" s="37" t="s">
        <v>1</v>
      </c>
      <c r="E4" s="37"/>
      <c r="F4" s="37"/>
      <c r="G4" s="7" t="s">
        <v>4</v>
      </c>
      <c r="H4" s="7" t="s">
        <v>5</v>
      </c>
      <c r="I4" s="7" t="s">
        <v>8</v>
      </c>
      <c r="J4" s="7" t="s">
        <v>2</v>
      </c>
      <c r="K4" s="7" t="s">
        <v>3</v>
      </c>
      <c r="L4" s="7" t="s">
        <v>7</v>
      </c>
      <c r="M4" s="7" t="s">
        <v>6</v>
      </c>
      <c r="N4" s="8" t="s">
        <v>63</v>
      </c>
      <c r="O4" s="8" t="s">
        <v>62</v>
      </c>
      <c r="P4" s="8" t="s">
        <v>9</v>
      </c>
      <c r="Q4" s="37" t="s">
        <v>60</v>
      </c>
      <c r="R4" s="37"/>
      <c r="S4" s="37" t="s">
        <v>61</v>
      </c>
      <c r="T4" s="37"/>
      <c r="U4" s="7" t="s">
        <v>0</v>
      </c>
    </row>
    <row r="5" spans="1:21" ht="18" customHeight="1" x14ac:dyDescent="0.3">
      <c r="A5" s="13">
        <f>IF(LEN(RTD("cqg.rtd",,"ContractData","Tsize("&amp;C5&amp;")","LastQuoteToday",,"T"))-2&lt;0,0,LEN(RTD("cqg.rtd",,"ContractData","Tsize("&amp;C5&amp;")","LastQuoteToday",,"T"))-2)</f>
        <v>0</v>
      </c>
      <c r="B5" s="13" t="str">
        <f>IF(RTD("cqg.rtd",,"ContractData",C5,"TickSize",,"T")=0.00390625,"B",IF(RTD("cqg.rtd",,"ContractData",C5,"TickSize",,"T")=0.0078125,"B",IF(RTD("cqg.rtd",,"ContractData",C5,"TickSize",,"T")=0.015625,"B",IF(RTD("cqg.rtd",,"ContractData",C5,"TickSize",,"T")=0.03125,"B",VLOOKUP(A5,$A$43:$B$50,2,FALSE)))))</f>
        <v>#</v>
      </c>
      <c r="C5" s="17" t="s">
        <v>20</v>
      </c>
      <c r="D5" s="38" t="str">
        <f>IFERROR(RTD("cqg.rtd", ,"ContractData", $C5, "LongDescription",, "T"),"")</f>
        <v>E-mini Dow ($5), Sep 22</v>
      </c>
      <c r="E5" s="38"/>
      <c r="F5" s="38"/>
      <c r="G5" s="4" t="str">
        <f>IFERROR(IF(B5="B",RTD("cqg.rtd", ,"ContractData",C5, "LastTradeToday",, "B"),TEXT(RTD("cqg.rtd", ,"ContractData",C5, "LastTradeToday",, "T"),B5)),"")</f>
        <v>30564</v>
      </c>
      <c r="H5" s="5" t="str">
        <f>IFERROR(IF(B5="B",RTD("cqg.rtd", ,"ContractData",C5, "NetLastTradeToday",, "B"),TEXT(RTD("cqg.rtd", ,"ContractData",C5, "NetLastTradeToday",, "T"),B5)),"")</f>
        <v>63</v>
      </c>
      <c r="I5" s="5" t="str">
        <f>IFERROR(IF(B5="B",RTD("cqg.rtd", ,"ContractData",C5, "Y_Settlement",, "B"),TEXT(RTD("cqg.rtd", ,"ContractData",C5, "Y_Settlement",, "T"),B5)),"")</f>
        <v>30501</v>
      </c>
      <c r="J5" s="5" t="str">
        <f>IFERROR(IF(B5="B",RTD("cqg.rtd", ,"ContractData",C5, "Open",, "B"),TEXT(RTD("cqg.rtd", ,"ContractData",C5, "Open",, "T"),B5)),"")</f>
        <v>30532</v>
      </c>
      <c r="K5" s="5" t="str">
        <f>IFERROR(IF(B5="B",RTD("cqg.rtd", ,"ContractData",C5, "High",, "B"),TEXT(RTD("cqg.rtd", ,"ContractData",C5, "High",, "T"),B5)),"")</f>
        <v>30848</v>
      </c>
      <c r="L5" s="5" t="str">
        <f>IFERROR(IF(B5="B",RTD("cqg.rtd", ,"ContractData",C5, "Low",, "B"),TEXT(RTD("cqg.rtd", ,"ContractData",C5, "Low",, "T"),B5)),"")</f>
        <v>30504</v>
      </c>
      <c r="M5" s="6">
        <f>IFERROR(RTD("cqg.rtd", ,"ContractData",C5, "PerCentNetLastTrade",, "T")/100,"")</f>
        <v>2.0655060489820007E-3</v>
      </c>
      <c r="N5" s="6">
        <f>IFERROR( RTD("cqg.rtd",,"StudyData",C5, "PCB","BaseType=Index,Index=1", "Close", "AW",,"all",,,"True","T")/100,"")</f>
        <v>-2.5351573710896393E-2</v>
      </c>
      <c r="O5" s="6">
        <f>IFERROR(RTD("cqg.rtd",,"StudyData",C5, "PCB","BaseType=Index,Index=1", "Close", "AM",,"all",,,"True","T")/100,"")</f>
        <v>-7.2187481027260039E-2</v>
      </c>
      <c r="P5" s="6">
        <f>IFERROR( RTD("cqg.rtd",,"StudyData",C5, "PCB","BaseType=Index,Index=1", "Close", "AA",,"all",,,"True","T")/100,"")</f>
        <v>-0.15205992509363295</v>
      </c>
      <c r="Q5" s="5" t="str">
        <f>IFERROR(RTD("cqg.rtd",,"StudyData",$C5,"MaxAll^",,"Month",$R$3,0,"all",,,,"T")&amp;"/"&amp;RTD("cqg.rtd",,"StudyData",$C5,"MaxAll^",,"Day",$R$3,0,"all",,,,"T")&amp;"/"&amp;RTD("cqg.rtd",,"StudyData",$C5,"MaxAll^",,"Year",$R$3,0,"all",,,,"T"),"")</f>
        <v>1/5/2022</v>
      </c>
      <c r="R5" s="5" t="str">
        <f>IFERROR(IF(B5="B",TRUNC(RTD("cqg.rtd",,"StudyData",$C5,"MaxAll^",,"Max",$R$3,0,"all",,,,"T"))&amp;"-"&amp;MOD(RTD("cqg.rtd",,"StudyData",$C5,"MaxAll^",,"Max",$R$3,0,"all",,,,"T"),1)*32,TEXT(RTD("cqg.rtd",,"StudyData",$C5,"MaxAll^",,"Max",$R$3,0,"all",,,,"T"),B5)),"")</f>
        <v>36832</v>
      </c>
      <c r="S5" s="5" t="str">
        <f>IFERROR(RTD("cqg.rtd",,"StudyData",$C5,"MinAll^",,"Month",$R$3,0,"all",,,,"T")&amp;"/"&amp;RTD("cqg.rtd",,"StudyData",$C5,"MinAll^",,"Day",$R$3,0,"all",,,,"T")&amp;"/"&amp;RTD("cqg.rtd",,"StudyData",$C5,"MinAll^",,"Year",$R$3,0,"all",,,,"T"),"")</f>
        <v>3/6/2009</v>
      </c>
      <c r="T5" s="5" t="str">
        <f>IFERROR(IF(B5="B",TRUNC(RTD("cqg.rtd",,"StudyData",$C5,"MinAll^",,"Min",$R$3,0,"all",,,,"T"))&amp;"-"&amp;MOD(RTD("cqg.rtd",,"StudyData",$C5,"MinAll^",,"Min",$R$3,0,"all",,,,"T"),1)*32,TEXT(RTD("cqg.rtd",,"StudyData",$C5,"MinAll^",,"Min",$R$3,0,"all",,,,"T"),B5)),"")</f>
        <v>6460</v>
      </c>
      <c r="U5" s="2" t="str">
        <f>C5</f>
        <v>YM?</v>
      </c>
    </row>
    <row r="6" spans="1:21" ht="18" customHeight="1" x14ac:dyDescent="0.3">
      <c r="A6" s="13">
        <f>IF(LEN(RTD("cqg.rtd",,"ContractData","Tsize("&amp;C6&amp;")","LastQuoteToday",,"T"))-2&lt;0,0,LEN(RTD("cqg.rtd",,"ContractData","Tsize("&amp;C6&amp;")","LastQuoteToday",,"T"))-2)</f>
        <v>2</v>
      </c>
      <c r="B6" s="13" t="str">
        <f>IF(RTD("cqg.rtd",,"ContractData",C6,"TickSize",,"T")=0.00390625,"B",IF(RTD("cqg.rtd",,"ContractData",C6,"TickSize",,"T")=0.0078125,"B",IF(RTD("cqg.rtd",,"ContractData",C6,"TickSize",,"T")=0.015625,"B",IF(RTD("cqg.rtd",,"ContractData",C6,"TickSize",,"T")=0.03125,"B",VLOOKUP(A6,$A$43:$B$50,2,FALSE)))))</f>
        <v>#.00</v>
      </c>
      <c r="C6" s="18" t="s">
        <v>21</v>
      </c>
      <c r="D6" s="32" t="str">
        <f>IFERROR(RTD("cqg.rtd", ,"ContractData", $C6, "LongDescription",, "T"),"")</f>
        <v>E-Mini S&amp;P 500, Sep 22</v>
      </c>
      <c r="E6" s="32"/>
      <c r="F6" s="32"/>
      <c r="G6" s="10" t="str">
        <f>IFERROR(IF(B6="B",RTD("cqg.rtd", ,"ContractData",C6, "LastTradeToday",, "B"),TEXT(RTD("cqg.rtd", ,"ContractData",C6, "LastTradeToday",, "T"),B6)),"")</f>
        <v>3765.25</v>
      </c>
      <c r="H6" s="11" t="str">
        <f>IFERROR(IF(B6="B",RTD("cqg.rtd", ,"ContractData",C6, "NetLastTradeToday",, "B"),TEXT(RTD("cqg.rtd", ,"ContractData",C6, "NetLastTradeToday",, "T"),B6)),"")</f>
        <v>11.75</v>
      </c>
      <c r="I6" s="11" t="str">
        <f>IFERROR(IF(B6="B",RTD("cqg.rtd", ,"ContractData",C6, "Y_Settlement",, "B"),TEXT(RTD("cqg.rtd", ,"ContractData",C6, "Y_Settlement",, "T"),B6)),"")</f>
        <v>3753.50</v>
      </c>
      <c r="J6" s="11" t="str">
        <f>IFERROR(IF(B6="B",RTD("cqg.rtd", ,"ContractData",C6, "Open",, "B"),TEXT(RTD("cqg.rtd", ,"ContractData",C6, "Open",, "T"),B6)),"")</f>
        <v>3760.75</v>
      </c>
      <c r="K6" s="11" t="str">
        <f>IFERROR(IF(B6="B",RTD("cqg.rtd", ,"ContractData",C6, "High",, "B"),TEXT(RTD("cqg.rtd", ,"ContractData",C6, "High",, "T"),B6)),"")</f>
        <v>3807.50</v>
      </c>
      <c r="L6" s="11" t="str">
        <f>IFERROR(IF(B6="B",RTD("cqg.rtd", ,"ContractData",C6, "Low",, "B"),TEXT(RTD("cqg.rtd", ,"ContractData",C6, "Low",, "T"),B6)),"")</f>
        <v>3754.50</v>
      </c>
      <c r="M6" s="12">
        <f>IFERROR(RTD("cqg.rtd", ,"ContractData",C6, "PerCentNetLastTrade",, "T")/100,"")</f>
        <v>3.1304116158252298E-3</v>
      </c>
      <c r="N6" s="12">
        <f>IFERROR( RTD("cqg.rtd",,"StudyData",C6, "PCB","BaseType=Index,Index=1", "Close", "AW",,"all",,,"True","T")/100,"")</f>
        <v>-3.467504166132547E-2</v>
      </c>
      <c r="O6" s="12">
        <f>IFERROR(RTD("cqg.rtd",,"StudyData",C6, "PCB","BaseType=Index,Index=1", "Close", "AM",,"all",,,"True","T")/100,"")</f>
        <v>-8.8923840058072703E-2</v>
      </c>
      <c r="P6" s="12">
        <f>IFERROR( RTD("cqg.rtd",,"StudyData",C6, "PCB","BaseType=Index,Index=1", "Close", "AA",,"all",,,"True","T")/100,"")</f>
        <v>-0.20664770332911928</v>
      </c>
      <c r="Q6" s="11" t="str">
        <f>IFERROR(RTD("cqg.rtd",,"StudyData",$C6,"MaxAll^",,"Month",$R$3,0,"all",,,,"T")&amp;"/"&amp;RTD("cqg.rtd",,"StudyData",$C6,"MaxAll^",,"Day",$R$3,0,"all",,,,"T")&amp;"/"&amp;RTD("cqg.rtd",,"StudyData",$C6,"MaxAll^",,"Year",$R$3,0,"all",,,,"T"),"")</f>
        <v>1/4/2022</v>
      </c>
      <c r="R6" s="11" t="str">
        <f>IFERROR(IF(B6="B",TRUNC(RTD("cqg.rtd",,"StudyData",$C6,"MaxAll^",,"Max",$R$3,0,"all",,,,"T"))&amp;"-"&amp;MOD(RTD("cqg.rtd",,"StudyData",$C6,"MaxAll^",,"Max",$R$3,0,"all",,,,"T"),1)*32,TEXT(RTD("cqg.rtd",,"StudyData",$C6,"MaxAll^",,"Max",$R$3,0,"all",,,,"T"),B6)),"")</f>
        <v>4808.25</v>
      </c>
      <c r="S6" s="11" t="str">
        <f>IFERROR(RTD("cqg.rtd",,"StudyData",$C6,"MinAll^",,"Month",$R$3,0,"all",,,,"T")&amp;"/"&amp;RTD("cqg.rtd",,"StudyData",$C6,"MinAll^",,"Day",$R$3,0,"all",,,,"T")&amp;"/"&amp;RTD("cqg.rtd",,"StudyData",$C6,"MinAll^",,"Year",$R$3,0,"all",,,,"T"),"")</f>
        <v>3/6/2009</v>
      </c>
      <c r="T6" s="11" t="str">
        <f>IFERROR(IF(B6="B",TRUNC(RTD("cqg.rtd",,"StudyData",$C6,"MinAll^",,"Min",$R$3,0,"all",,,,"T"))&amp;"-"&amp;MOD(RTD("cqg.rtd",,"StudyData",$C6,"MinAll^",,"Min",$R$3,0,"all",,,,"T"),1)*32,TEXT(RTD("cqg.rtd",,"StudyData",$C6,"MinAll^",,"Min",$R$3,0,"all",,,,"T"),B6)),"")</f>
        <v>665.75</v>
      </c>
      <c r="U6" s="3" t="str">
        <f t="shared" ref="U6:U41" si="0">C6</f>
        <v>EP?</v>
      </c>
    </row>
    <row r="7" spans="1:21" ht="18" customHeight="1" x14ac:dyDescent="0.3">
      <c r="A7" s="13">
        <f>IF(LEN(RTD("cqg.rtd",,"ContractData","Tsize("&amp;C7&amp;")","LastQuoteToday",,"T"))-2&lt;0,0,LEN(RTD("cqg.rtd",,"ContractData","Tsize("&amp;C7&amp;")","LastQuoteToday",,"T"))-2)</f>
        <v>2</v>
      </c>
      <c r="B7" s="13" t="str">
        <f>IF(RTD("cqg.rtd",,"ContractData",C7,"TickSize",,"T")=0.00390625,"B",IF(RTD("cqg.rtd",,"ContractData",C7,"TickSize",,"T")=0.0078125,"B",IF(RTD("cqg.rtd",,"ContractData",C7,"TickSize",,"T")=0.015625,"B",IF(RTD("cqg.rtd",,"ContractData",C7,"TickSize",,"T")=0.03125,"B",VLOOKUP(A7,$A$43:$B$50,2,FALSE)))))</f>
        <v>#.00</v>
      </c>
      <c r="C7" s="17" t="s">
        <v>22</v>
      </c>
      <c r="D7" s="38" t="str">
        <f>IFERROR(RTD("cqg.rtd", ,"ContractData", $C7, "LongDescription",, "T"),"")</f>
        <v>E-mini NASDAQ-100, Sep 22</v>
      </c>
      <c r="E7" s="38"/>
      <c r="F7" s="38"/>
      <c r="G7" s="4" t="str">
        <f>IFERROR(IF(B7="B",RTD("cqg.rtd", ,"ContractData",C7, "LastTradeToday",, "B"),TEXT(RTD("cqg.rtd", ,"ContractData",C7, "LastTradeToday",, "T"),B7)),"")</f>
        <v>11388.00</v>
      </c>
      <c r="H7" s="5" t="str">
        <f>IFERROR(IF(B7="B",RTD("cqg.rtd", ,"ContractData",C7, "NetLastTradeToday",, "B"),TEXT(RTD("cqg.rtd", ,"ContractData",C7, "NetLastTradeToday",, "T"),B7)),"")</f>
        <v>60.50</v>
      </c>
      <c r="I7" s="5" t="str">
        <f>IFERROR(IF(B7="B",RTD("cqg.rtd", ,"ContractData",C7, "Y_Settlement",, "B"),TEXT(RTD("cqg.rtd", ,"ContractData",C7, "Y_Settlement",, "T"),B7)),"")</f>
        <v>11327.50</v>
      </c>
      <c r="J7" s="5" t="str">
        <f>IFERROR(IF(B7="B",RTD("cqg.rtd", ,"ContractData",C7, "Open",, "B"),TEXT(RTD("cqg.rtd", ,"ContractData",C7, "Open",, "T"),B7)),"")</f>
        <v>11367.50</v>
      </c>
      <c r="K7" s="5" t="str">
        <f>IFERROR(IF(B7="B",RTD("cqg.rtd", ,"ContractData",C7, "High",, "B"),TEXT(RTD("cqg.rtd", ,"ContractData",C7, "High",, "T"),B7)),"")</f>
        <v>11534.50</v>
      </c>
      <c r="L7" s="5" t="str">
        <f>IFERROR(IF(B7="B",RTD("cqg.rtd", ,"ContractData",C7, "Low",, "B"),TEXT(RTD("cqg.rtd", ,"ContractData",C7, "Low",, "T"),B7)),"")</f>
        <v>11344.25</v>
      </c>
      <c r="M7" s="6">
        <f>IFERROR(RTD("cqg.rtd", ,"ContractData",C7, "PerCentNetLastTrade",, "T")/100,"")</f>
        <v>5.34098433016994E-3</v>
      </c>
      <c r="N7" s="6">
        <f>IFERROR( RTD("cqg.rtd",,"StudyData",C7, "PCB","BaseType=Index,Index=1", "Close", "AW",,"all",,,"True","T")/100,"")</f>
        <v>-4.042468033114955E-2</v>
      </c>
      <c r="O7" s="6">
        <f>IFERROR(RTD("cqg.rtd",,"StudyData",C7, "PCB","BaseType=Index,Index=1", "Close", "AM",,"all",,,"True","T")/100,"")</f>
        <v>-0.10148529498786911</v>
      </c>
      <c r="P7" s="6">
        <f>IFERROR( RTD("cqg.rtd",,"StudyData",C7, "PCB","BaseType=Index,Index=1", "Close", "AA",,"all",,,"True","T")/100,"")</f>
        <v>-0.30198133590769094</v>
      </c>
      <c r="Q7" s="5" t="str">
        <f>IFERROR(RTD("cqg.rtd",,"StudyData",$C7,"MaxAll^",,"Month",$R$3,0,"all",,,,"T")&amp;"/"&amp;RTD("cqg.rtd",,"StudyData",$C7,"MaxAll^",,"Day",$R$3,0,"all",,,,"T")&amp;"/"&amp;RTD("cqg.rtd",,"StudyData",$C7,"MaxAll^",,"Year",$R$3,0,"all",,,,"T"),"")</f>
        <v>11/22/2021</v>
      </c>
      <c r="R7" s="5" t="str">
        <f>IFERROR(IF(B7="B",TRUNC(RTD("cqg.rtd",,"StudyData",$C7,"MaxAll^",,"Max",$R$3,0,"all",,,,"T"))&amp;"-"&amp;MOD(RTD("cqg.rtd",,"StudyData",$C7,"MaxAll^",,"Max",$R$3,0,"all",,,,"T"),1)*32,TEXT(RTD("cqg.rtd",,"StudyData",$C7,"MaxAll^",,"Max",$R$3,0,"all",,,,"T"),B7)),"")</f>
        <v>16767.50</v>
      </c>
      <c r="S7" s="5" t="str">
        <f>IFERROR(RTD("cqg.rtd",,"StudyData",$C7,"MinAll^",,"Month",$R$3,0,"all",,,,"T")&amp;"/"&amp;RTD("cqg.rtd",,"StudyData",$C7,"MinAll^",,"Day",$R$3,0,"all",,,,"T")&amp;"/"&amp;RTD("cqg.rtd",,"StudyData",$C7,"MinAll^",,"Year",$R$3,0,"all",,,,"T"),"")</f>
        <v>10/8/2002</v>
      </c>
      <c r="T7" s="5" t="str">
        <f>IFERROR(IF(B7="B",TRUNC(RTD("cqg.rtd",,"StudyData",$C7,"MinAll^",,"Min",$R$3,0,"all",,,,"T"))&amp;"-"&amp;MOD(RTD("cqg.rtd",,"StudyData",$C7,"MinAll^",,"Min",$R$3,0,"all",,,,"T"),1)*32,TEXT(RTD("cqg.rtd",,"StudyData",$C7,"MinAll^",,"Min",$R$3,0,"all",,,,"T"),B7)),"")</f>
        <v>797.50</v>
      </c>
      <c r="U7" s="2" t="str">
        <f t="shared" si="0"/>
        <v>ENQ?</v>
      </c>
    </row>
    <row r="8" spans="1:21" ht="18" customHeight="1" x14ac:dyDescent="0.3">
      <c r="A8" s="13">
        <f>IF(LEN(RTD("cqg.rtd",,"ContractData","Tsize("&amp;C8&amp;")","LastQuoteToday",,"T"))-2&lt;0,0,LEN(RTD("cqg.rtd",,"ContractData","Tsize("&amp;C8&amp;")","LastQuoteToday",,"T"))-2)</f>
        <v>1</v>
      </c>
      <c r="B8" s="13" t="str">
        <f>IF(RTD("cqg.rtd",,"ContractData",C8,"TickSize",,"T")=0.00390625,"B",IF(RTD("cqg.rtd",,"ContractData",C8,"TickSize",,"T")=0.0078125,"B",IF(RTD("cqg.rtd",,"ContractData",C8,"TickSize",,"T")=0.015625,"B",IF(RTD("cqg.rtd",,"ContractData",C8,"TickSize",,"T")=0.03125,"B",VLOOKUP(A8,$A$43:$B$50,2,FALSE)))))</f>
        <v>#.0</v>
      </c>
      <c r="C8" s="18" t="s">
        <v>23</v>
      </c>
      <c r="D8" s="32" t="str">
        <f>IFERROR(RTD("cqg.rtd", ,"ContractData", $C8, "LongDescription",, "T"),"")</f>
        <v>E-mini MidCap 400, Sep 22</v>
      </c>
      <c r="E8" s="32"/>
      <c r="F8" s="32"/>
      <c r="G8" s="10" t="str">
        <f>IFERROR(IF(B8="B",RTD("cqg.rtd", ,"ContractData",C8, "LastTradeToday",, "B"),TEXT(RTD("cqg.rtd", ,"ContractData",C8, "LastTradeToday",, "T"),B8)),"")</f>
        <v>2295.9</v>
      </c>
      <c r="H8" s="11" t="str">
        <f>IFERROR(IF(B8="B",RTD("cqg.rtd", ,"ContractData",C8, "NetLastTradeToday",, "B"),TEXT(RTD("cqg.rtd", ,"ContractData",C8, "NetLastTradeToday",, "T"),B8)),"")</f>
        <v>5.3</v>
      </c>
      <c r="I8" s="11" t="str">
        <f>IFERROR(IF(B8="B",RTD("cqg.rtd", ,"ContractData",C8, "Y_Settlement",, "B"),TEXT(RTD("cqg.rtd", ,"ContractData",C8, "Y_Settlement",, "T"),B8)),"")</f>
        <v>2290.6</v>
      </c>
      <c r="J8" s="11" t="str">
        <f>IFERROR(IF(B8="B",RTD("cqg.rtd", ,"ContractData",C8, "Open",, "B"),TEXT(RTD("cqg.rtd", ,"ContractData",C8, "Open",, "T"),B8)),"")</f>
        <v>2298.1</v>
      </c>
      <c r="K8" s="11" t="str">
        <f>IFERROR(IF(B8="B",RTD("cqg.rtd", ,"ContractData",C8, "High",, "B"),TEXT(RTD("cqg.rtd", ,"ContractData",C8, "High",, "T"),B8)),"")</f>
        <v>2323.3</v>
      </c>
      <c r="L8" s="11" t="str">
        <f>IFERROR(IF(B8="B",RTD("cqg.rtd", ,"ContractData",C8, "Low",, "B"),TEXT(RTD("cqg.rtd", ,"ContractData",C8, "Low",, "T"),B8)),"")</f>
        <v>2289.4</v>
      </c>
      <c r="M8" s="12">
        <f>IFERROR(RTD("cqg.rtd", ,"ContractData",C8, "PerCentNetLastTrade",, "T")/100,"")</f>
        <v>2.3138042434296693E-3</v>
      </c>
      <c r="N8" s="12">
        <f>IFERROR( RTD("cqg.rtd",,"StudyData",C8, "PCB","BaseType=Index,Index=1", "Close", "AW",,"all",,,"True","T")/100,"")</f>
        <v>-4.3175661596165836E-2</v>
      </c>
      <c r="O8" s="12">
        <f>IFERROR(RTD("cqg.rtd",,"StudyData",C8, "PCB","BaseType=Index,Index=1", "Close", "AM",,"all",,,"True","T")/100,"")</f>
        <v>-8.559025011948386E-2</v>
      </c>
      <c r="P8" s="12">
        <f>IFERROR( RTD("cqg.rtd",,"StudyData",C8, "PCB","BaseType=Index,Index=1", "Close", "AA",,"all",,,"True","T")/100,"")</f>
        <v>-0.19664788830959798</v>
      </c>
      <c r="Q8" s="11" t="str">
        <f>IFERROR(RTD("cqg.rtd",,"StudyData",$C8,"MaxAll^",,"Month",$R$3,0,"all",,,,"T")&amp;"/"&amp;RTD("cqg.rtd",,"StudyData",$C8,"MaxAll^",,"Day",$R$3,0,"all",,,,"T")&amp;"/"&amp;RTD("cqg.rtd",,"StudyData",$C8,"MaxAll^",,"Year",$R$3,0,"all",,,,"T"),"")</f>
        <v>11/8/2021</v>
      </c>
      <c r="R8" s="11" t="str">
        <f>IFERROR(IF(B8="B",TRUNC(RTD("cqg.rtd",,"StudyData",$C8,"MaxAll^",,"Max",$R$3,0,"all",,,,"T"))&amp;"-"&amp;MOD(RTD("cqg.rtd",,"StudyData",$C8,"MaxAll^",,"Max",$R$3,0,"all",,,,"T"),1)*32,TEXT(RTD("cqg.rtd",,"StudyData",$C8,"MaxAll^",,"Max",$R$3,0,"all",,,,"T"),B8)),"")</f>
        <v>2924.2</v>
      </c>
      <c r="S8" s="11" t="str">
        <f>IFERROR(RTD("cqg.rtd",,"StudyData",$C8,"MinAll^",,"Month",$R$3,0,"all",,,,"T")&amp;"/"&amp;RTD("cqg.rtd",,"StudyData",$C8,"MinAll^",,"Day",$R$3,0,"all",,,,"T")&amp;"/"&amp;RTD("cqg.rtd",,"StudyData",$C8,"MinAll^",,"Year",$R$3,0,"all",,,,"T"),"")</f>
        <v>10/10/2002</v>
      </c>
      <c r="T8" s="11" t="str">
        <f>IFERROR(IF(B8="B",TRUNC(RTD("cqg.rtd",,"StudyData",$C8,"MinAll^",,"Min",$R$3,0,"all",,,,"T"))&amp;"-"&amp;MOD(RTD("cqg.rtd",,"StudyData",$C8,"MinAll^",,"Min",$R$3,0,"all",,,,"T"),1)*32,TEXT(RTD("cqg.rtd",,"StudyData",$C8,"MinAll^",,"Min",$R$3,0,"all",,,,"T"),B8)),"")</f>
        <v>370.0</v>
      </c>
      <c r="U8" s="3" t="str">
        <f t="shared" si="0"/>
        <v>EMD?</v>
      </c>
    </row>
    <row r="9" spans="1:21" ht="18" customHeight="1" x14ac:dyDescent="0.3">
      <c r="A9" s="13">
        <f>IF(LEN(RTD("cqg.rtd",,"ContractData","Tsize("&amp;C9&amp;")","LastQuoteToday",,"T"))-2&lt;0,0,LEN(RTD("cqg.rtd",,"ContractData","Tsize("&amp;C9&amp;")","LastQuoteToday",,"T"))-2)</f>
        <v>1</v>
      </c>
      <c r="B9" s="13" t="str">
        <f>IF(RTD("cqg.rtd",,"ContractData",C9,"TickSize",,"T")=0.00390625,"B",IF(RTD("cqg.rtd",,"ContractData",C9,"TickSize",,"T")=0.0078125,"B",IF(RTD("cqg.rtd",,"ContractData",C9,"TickSize",,"T")=0.015625,"B",IF(RTD("cqg.rtd",,"ContractData",C9,"TickSize",,"T")=0.03125,"B",VLOOKUP(A9,$A$43:$B$50,2,FALSE)))))</f>
        <v>#.0</v>
      </c>
      <c r="C9" s="17" t="s">
        <v>24</v>
      </c>
      <c r="D9" s="38" t="str">
        <f>IFERROR(RTD("cqg.rtd", ,"ContractData", $C9, "LongDescription",, "T"),"")</f>
        <v>E-mini Russell 2000, Sep 22</v>
      </c>
      <c r="E9" s="38"/>
      <c r="F9" s="38"/>
      <c r="G9" s="4" t="str">
        <f>IFERROR(IF(B9="B",RTD("cqg.rtd", ,"ContractData",C9, "LastTradeToday",, "B"),TEXT(RTD("cqg.rtd", ,"ContractData",C9, "LastTradeToday",, "T"),B9)),"")</f>
        <v>1717.8</v>
      </c>
      <c r="H9" s="5" t="str">
        <f>IFERROR(IF(B9="B",RTD("cqg.rtd", ,"ContractData",C9, "NetLastTradeToday",, "B"),TEXT(RTD("cqg.rtd", ,"ContractData",C9, "NetLastTradeToday",, "T"),B9)),"")</f>
        <v>2.1</v>
      </c>
      <c r="I9" s="5" t="str">
        <f>IFERROR(IF(B9="B",RTD("cqg.rtd", ,"ContractData",C9, "Y_Settlement",, "B"),TEXT(RTD("cqg.rtd", ,"ContractData",C9, "Y_Settlement",, "T"),B9)),"")</f>
        <v>1715.7</v>
      </c>
      <c r="J9" s="5" t="str">
        <f>IFERROR(IF(B9="B",RTD("cqg.rtd", ,"ContractData",C9, "Open",, "B"),TEXT(RTD("cqg.rtd", ,"ContractData",C9, "Open",, "T"),B9)),"")</f>
        <v>1718.5</v>
      </c>
      <c r="K9" s="5" t="str">
        <f>IFERROR(IF(B9="B",RTD("cqg.rtd", ,"ContractData",C9, "High",, "B"),TEXT(RTD("cqg.rtd", ,"ContractData",C9, "High",, "T"),B9)),"")</f>
        <v>1741.0</v>
      </c>
      <c r="L9" s="5" t="str">
        <f>IFERROR(IF(B9="B",RTD("cqg.rtd", ,"ContractData",C9, "Low",, "B"),TEXT(RTD("cqg.rtd", ,"ContractData",C9, "Low",, "T"),B9)),"")</f>
        <v>1712.5</v>
      </c>
      <c r="M9" s="6">
        <f>IFERROR(RTD("cqg.rtd", ,"ContractData",C9, "PerCentNetLastTrade",, "T")/100,"")</f>
        <v>1.2239902080783353E-3</v>
      </c>
      <c r="N9" s="6">
        <f>IFERROR( RTD("cqg.rtd",,"StudyData",C9, "PCB","BaseType=Index,Index=1", "Close", "AW",,"all",,,"True","T")/100,"")</f>
        <v>-4.5984671776074737E-2</v>
      </c>
      <c r="O9" s="6">
        <f>IFERROR(RTD("cqg.rtd",,"StudyData",C9, "PCB","BaseType=Index,Index=1", "Close", "AM",,"all",,,"True","T")/100,"")</f>
        <v>-7.7394059831355139E-2</v>
      </c>
      <c r="P9" s="6">
        <f>IFERROR( RTD("cqg.rtd",,"StudyData",C9, "PCB","BaseType=Index,Index=1", "Close", "AA",,"all",,,"True","T")/100,"")</f>
        <v>-0.23257684060042894</v>
      </c>
      <c r="Q9" s="5" t="str">
        <f>IFERROR(RTD("cqg.rtd",,"StudyData",$C9,"MaxAll^",,"Month",$R$3,0,"all",,,,"T")&amp;"/"&amp;RTD("cqg.rtd",,"StudyData",$C9,"MaxAll^",,"Day",$R$3,0,"all",,,,"T")&amp;"/"&amp;RTD("cqg.rtd",,"StudyData",$C9,"MaxAll^",,"Year",$R$3,0,"all",,,,"T"),"")</f>
        <v>11/8/2021</v>
      </c>
      <c r="R9" s="5" t="str">
        <f>IFERROR(IF(B9="B",TRUNC(RTD("cqg.rtd",,"StudyData",$C9,"MaxAll^",,"Max",$R$3,0,"all",,,,"T"))&amp;"-"&amp;MOD(RTD("cqg.rtd",,"StudyData",$C9,"MaxAll^",,"Max",$R$3,0,"all",,,,"T"),1)*32,TEXT(RTD("cqg.rtd",,"StudyData",$C9,"MaxAll^",,"Max",$R$3,0,"all",,,,"T"),B9)),"")</f>
        <v>2460.8</v>
      </c>
      <c r="S9" s="5" t="str">
        <f>IFERROR(RTD("cqg.rtd",,"StudyData",$C9,"MinAll^",,"Month",$R$3,0,"all",,,,"T")&amp;"/"&amp;RTD("cqg.rtd",,"StudyData",$C9,"MinAll^",,"Day",$R$3,0,"all",,,,"T")&amp;"/"&amp;RTD("cqg.rtd",,"StudyData",$C9,"MinAll^",,"Year",$R$3,0,"all",,,,"T"),"")</f>
        <v>3/9/2009</v>
      </c>
      <c r="T9" s="5" t="str">
        <f>IFERROR(IF(B9="B",TRUNC(RTD("cqg.rtd",,"StudyData",$C9,"MinAll^",,"Min",$R$3,0,"all",,,,"T"))&amp;"-"&amp;MOD(RTD("cqg.rtd",,"StudyData",$C9,"MinAll^",,"Min",$R$3,0,"all",,,,"T"),1)*32,TEXT(RTD("cqg.rtd",,"StudyData",$C9,"MinAll^",,"Min",$R$3,0,"all",,,,"T"),B9)),"")</f>
        <v>341.6</v>
      </c>
      <c r="U9" s="2" t="str">
        <f t="shared" si="0"/>
        <v>RTY?</v>
      </c>
    </row>
    <row r="10" spans="1:21" ht="18" customHeight="1" x14ac:dyDescent="0.3">
      <c r="A10" s="13">
        <f>IF(LEN(RTD("cqg.rtd",,"ContractData","Tsize("&amp;C10&amp;")","LastQuoteToday",,"T"))-2&lt;0,0,LEN(RTD("cqg.rtd",,"ContractData","Tsize("&amp;C10&amp;")","LastQuoteToday",,"T"))-2)</f>
        <v>0</v>
      </c>
      <c r="B10" s="13" t="str">
        <f>IF(RTD("cqg.rtd",,"ContractData",C10,"TickSize",,"T")=0.00390625,"B",IF(RTD("cqg.rtd",,"ContractData",C10,"TickSize",,"T")=0.0078125,"B",IF(RTD("cqg.rtd",,"ContractData",C10,"TickSize",,"T")=0.015625,"B",IF(RTD("cqg.rtd",,"ContractData",C10,"TickSize",,"T")=0.03125,"B",VLOOKUP(A10,$A$43:$B$50,2,FALSE)))))</f>
        <v>#</v>
      </c>
      <c r="C10" s="18" t="s">
        <v>25</v>
      </c>
      <c r="D10" s="32" t="str">
        <f>IFERROR(RTD("cqg.rtd", ,"ContractData", $C10, "LongDescription",, "T"),"")</f>
        <v>DAX Index, Jun 22</v>
      </c>
      <c r="E10" s="32"/>
      <c r="F10" s="32"/>
      <c r="G10" s="10" t="str">
        <f>IFERROR(IF(B10="B",RTD("cqg.rtd", ,"ContractData",C10, "LastTradeToday",, "B"),TEXT(RTD("cqg.rtd", ,"ContractData",C10, "LastTradeToday",, "T"),B10)),"")</f>
        <v>13379</v>
      </c>
      <c r="H10" s="11" t="str">
        <f>IFERROR(IF(B10="B",RTD("cqg.rtd", ,"ContractData",C10, "NetLastTradeToday",, "B"),TEXT(RTD("cqg.rtd", ,"ContractData",C10, "NetLastTradeToday",, "T"),B10)),"")</f>
        <v>-43</v>
      </c>
      <c r="I10" s="11" t="str">
        <f>IFERROR(IF(B10="B",RTD("cqg.rtd", ,"ContractData",C10, "Y_Settlement",, "B"),TEXT(RTD("cqg.rtd", ,"ContractData",C10, "Y_Settlement",, "T"),B10)),"")</f>
        <v>13422</v>
      </c>
      <c r="J10" s="11" t="str">
        <f>IFERROR(IF(B10="B",RTD("cqg.rtd", ,"ContractData",C10, "Open",, "B"),TEXT(RTD("cqg.rtd", ,"ContractData",C10, "Open",, "T"),B10)),"")</f>
        <v>13494</v>
      </c>
      <c r="K10" s="11" t="str">
        <f>IFERROR(IF(B10="B",RTD("cqg.rtd", ,"ContractData",C10, "High",, "B"),TEXT(RTD("cqg.rtd", ,"ContractData",C10, "High",, "T"),B10)),"")</f>
        <v>13604</v>
      </c>
      <c r="L10" s="11" t="str">
        <f>IFERROR(IF(B10="B",RTD("cqg.rtd", ,"ContractData",C10, "Low",, "B"),TEXT(RTD("cqg.rtd", ,"ContractData",C10, "Low",, "T"),B10)),"")</f>
        <v>13291</v>
      </c>
      <c r="M10" s="12">
        <f>IFERROR(RTD("cqg.rtd", ,"ContractData",C10, "PerCentNetLastTrade",, "T")/100,"")</f>
        <v>-3.2036954254209505E-3</v>
      </c>
      <c r="N10" s="12">
        <f>IFERROR( RTD("cqg.rtd",,"StudyData",C10, "PCB","BaseType=Index,Index=1", "Close", "AW",,"all",,,"True","T")/100,"")</f>
        <v>-2.6981818181818183E-2</v>
      </c>
      <c r="O10" s="12">
        <f>IFERROR(RTD("cqg.rtd",,"StudyData",C10, "PCB","BaseType=Index,Index=1", "Close", "AM",,"all",,,"True","T")/100,"")</f>
        <v>-6.9416429018571327E-2</v>
      </c>
      <c r="P10" s="12">
        <f>IFERROR( RTD("cqg.rtd",,"StudyData",C10, "PCB","BaseType=Index,Index=1", "Close", "AA",,"all",,,"True","T")/100,"")</f>
        <v>-0.15818284779462657</v>
      </c>
      <c r="Q10" s="11" t="str">
        <f>IFERROR(RTD("cqg.rtd",,"StudyData",$C10,"MaxAll^",,"Month",$R$3,0,"all",,,,"T")&amp;"/"&amp;RTD("cqg.rtd",,"StudyData",$C10,"MaxAll^",,"Day",$R$3,0,"all",,,,"T")&amp;"/"&amp;RTD("cqg.rtd",,"StudyData",$C10,"MaxAll^",,"Year",$R$3,0,"all",,,,"T"),"")</f>
        <v>11/19/2021</v>
      </c>
      <c r="R10" s="11" t="str">
        <f>IFERROR(IF(B10="B",TRUNC(RTD("cqg.rtd",,"StudyData",$C10,"MaxAll^",,"Max",$R$3,0,"all",,,,"T"))&amp;"-"&amp;MOD(RTD("cqg.rtd",,"StudyData",$C10,"MaxAll^",,"Max",$R$3,0,"all",,,,"T"),1)*32,TEXT(RTD("cqg.rtd",,"StudyData",$C10,"MaxAll^",,"Max",$R$3,0,"all",,,,"T"),B10)),"")</f>
        <v>16295</v>
      </c>
      <c r="S10" s="11" t="str">
        <f>IFERROR(RTD("cqg.rtd",,"StudyData",$C10,"MinAll^",,"Month",$R$3,0,"all",,,,"T")&amp;"/"&amp;RTD("cqg.rtd",,"StudyData",$C10,"MinAll^",,"Day",$R$3,0,"all",,,,"T")&amp;"/"&amp;RTD("cqg.rtd",,"StudyData",$C10,"MinAll^",,"Year",$R$3,0,"all",,,,"T"),"")</f>
        <v>10/5/1992</v>
      </c>
      <c r="T10" s="11" t="str">
        <f>IFERROR(IF(B10="B",TRUNC(RTD("cqg.rtd",,"StudyData",$C10,"MinAll^",,"Min",$R$3,0,"all",,,,"T"))&amp;"-"&amp;MOD(RTD("cqg.rtd",,"StudyData",$C10,"MinAll^",,"Min",$R$3,0,"all",,,,"T"),1)*32,TEXT(RTD("cqg.rtd",,"StudyData",$C10,"MinAll^",,"Min",$R$3,0,"all",,,,"T"),B10)),"")</f>
        <v>1407</v>
      </c>
      <c r="U10" s="3" t="str">
        <f t="shared" si="0"/>
        <v>DD?</v>
      </c>
    </row>
    <row r="11" spans="1:21" ht="18" customHeight="1" x14ac:dyDescent="0.3">
      <c r="A11" s="13">
        <f>IF(LEN(RTD("cqg.rtd",,"ContractData","Tsize("&amp;C11&amp;")","LastQuoteToday",,"T"))-2&lt;0,0,LEN(RTD("cqg.rtd",,"ContractData","Tsize("&amp;C11&amp;")","LastQuoteToday",,"T"))-2)</f>
        <v>0</v>
      </c>
      <c r="B11" s="13" t="str">
        <f>IF(RTD("cqg.rtd",,"ContractData",C11,"TickSize",,"T")=0.00390625,"B",IF(RTD("cqg.rtd",,"ContractData",C11,"TickSize",,"T")=0.0078125,"B",IF(RTD("cqg.rtd",,"ContractData",C11,"TickSize",,"T")=0.015625,"B",IF(RTD("cqg.rtd",,"ContractData",C11,"TickSize",,"T")=0.03125,"B",VLOOKUP(A11,$A$43:$B$50,2,FALSE)))))</f>
        <v>#</v>
      </c>
      <c r="C11" s="17" t="s">
        <v>26</v>
      </c>
      <c r="D11" s="38" t="str">
        <f>IFERROR(RTD("cqg.rtd", ,"ContractData", $C11, "LongDescription",, "T"),"")</f>
        <v>Euro STOXX 50, Jun 22</v>
      </c>
      <c r="E11" s="38"/>
      <c r="F11" s="38"/>
      <c r="G11" s="4" t="str">
        <f>IFERROR(IF(B11="B",RTD("cqg.rtd", ,"ContractData",C11, "LastTradeToday",, "B"),TEXT(RTD("cqg.rtd", ,"ContractData",C11, "LastTradeToday",, "T"),B11)),"")</f>
        <v>3487</v>
      </c>
      <c r="H11" s="5" t="str">
        <f>IFERROR(IF(B11="B",RTD("cqg.rtd", ,"ContractData",C11, "NetLastTradeToday",, "B"),TEXT(RTD("cqg.rtd", ,"ContractData",C11, "NetLastTradeToday",, "T"),B11)),"")</f>
        <v>-18</v>
      </c>
      <c r="I11" s="5" t="str">
        <f>IFERROR(IF(B11="B",RTD("cqg.rtd", ,"ContractData",C11, "Y_Settlement",, "B"),TEXT(RTD("cqg.rtd", ,"ContractData",C11, "Y_Settlement",, "T"),B11)),"")</f>
        <v>3505</v>
      </c>
      <c r="J11" s="5" t="str">
        <f>IFERROR(IF(B11="B",RTD("cqg.rtd", ,"ContractData",C11, "Open",, "B"),TEXT(RTD("cqg.rtd", ,"ContractData",C11, "Open",, "T"),B11)),"")</f>
        <v>3521</v>
      </c>
      <c r="K11" s="5" t="str">
        <f>IFERROR(IF(B11="B",RTD("cqg.rtd", ,"ContractData",C11, "High",, "B"),TEXT(RTD("cqg.rtd", ,"ContractData",C11, "High",, "T"),B11)),"")</f>
        <v>3549</v>
      </c>
      <c r="L11" s="5" t="str">
        <f>IFERROR(IF(B11="B",RTD("cqg.rtd", ,"ContractData",C11, "Low",, "B"),TEXT(RTD("cqg.rtd", ,"ContractData",C11, "Low",, "T"),B11)),"")</f>
        <v>3466</v>
      </c>
      <c r="M11" s="6">
        <f>IFERROR(RTD("cqg.rtd", ,"ContractData",C11, "PerCentNetLastTrade",, "T")/100,"")</f>
        <v>-5.1355206847360909E-3</v>
      </c>
      <c r="N11" s="6">
        <f>IFERROR( RTD("cqg.rtd",,"StudyData",C11, "PCB","BaseType=Index,Index=1", "Close", "AW",,"all",,,"True","T")/100,"")</f>
        <v>-3.0041724617524343E-2</v>
      </c>
      <c r="O11" s="6">
        <f>IFERROR(RTD("cqg.rtd",,"StudyData",C11, "PCB","BaseType=Index,Index=1", "Close", "AM",,"all",,,"True","T")/100,"")</f>
        <v>-7.8488372093023256E-2</v>
      </c>
      <c r="P11" s="6">
        <f>IFERROR( RTD("cqg.rtd",,"StudyData",C11, "PCB","BaseType=Index,Index=1", "Close", "AA",,"all",,,"True","T")/100,"")</f>
        <v>-0.17222551928783381</v>
      </c>
      <c r="Q11" s="5" t="str">
        <f>IFERROR(RTD("cqg.rtd",,"StudyData",$C11,"MaxAll^",,"Month",$R$3,0,"all",,,,"T")&amp;"/"&amp;RTD("cqg.rtd",,"StudyData",$C11,"MaxAll^",,"Day",$R$3,0,"all",,,,"T")&amp;"/"&amp;RTD("cqg.rtd",,"StudyData",$C11,"MaxAll^",,"Year",$R$3,0,"all",,,,"T"),"")</f>
        <v>3/7/2000</v>
      </c>
      <c r="R11" s="5" t="str">
        <f>IFERROR(IF(B11="B",TRUNC(RTD("cqg.rtd",,"StudyData",$C11,"MaxAll^",,"Max",$R$3,0,"all",,,,"T"))&amp;"-"&amp;MOD(RTD("cqg.rtd",,"StudyData",$C11,"MaxAll^",,"Max",$R$3,0,"all",,,,"T"),1)*32,TEXT(RTD("cqg.rtd",,"StudyData",$C11,"MaxAll^",,"Max",$R$3,0,"all",,,,"T"),B11)),"")</f>
        <v>5525</v>
      </c>
      <c r="S11" s="5" t="str">
        <f>IFERROR(RTD("cqg.rtd",,"StudyData",$C11,"MinAll^",,"Month",$R$3,0,"all",,,,"T")&amp;"/"&amp;RTD("cqg.rtd",,"StudyData",$C11,"MinAll^",,"Day",$R$3,0,"all",,,,"T")&amp;"/"&amp;RTD("cqg.rtd",,"StudyData",$C11,"MinAll^",,"Year",$R$3,0,"all",,,,"T"),"")</f>
        <v>3/9/2009</v>
      </c>
      <c r="T11" s="5" t="str">
        <f>IFERROR(IF(B11="B",TRUNC(RTD("cqg.rtd",,"StudyData",$C11,"MinAll^",,"Min",$R$3,0,"all",,,,"T"))&amp;"-"&amp;MOD(RTD("cqg.rtd",,"StudyData",$C11,"MinAll^",,"Min",$R$3,0,"all",,,,"T"),1)*32,TEXT(RTD("cqg.rtd",,"StudyData",$C11,"MinAll^",,"Min",$R$3,0,"all",,,,"T"),B11)),"")</f>
        <v>1761</v>
      </c>
      <c r="U11" s="2" t="str">
        <f t="shared" si="0"/>
        <v>DSX?</v>
      </c>
    </row>
    <row r="12" spans="1:21" ht="18" customHeight="1" x14ac:dyDescent="0.3">
      <c r="A12" s="13">
        <f>IF(LEN(RTD("cqg.rtd",,"ContractData","Tsize("&amp;C12&amp;")","LastQuoteToday",,"T"))-2&lt;0,0,LEN(RTD("cqg.rtd",,"ContractData","Tsize("&amp;C12&amp;")","LastQuoteToday",,"T"))-2)</f>
        <v>1</v>
      </c>
      <c r="B12" s="13" t="str">
        <f>IF(RTD("cqg.rtd",,"ContractData",C12,"TickSize",,"T")=0.00390625,"B",IF(RTD("cqg.rtd",,"ContractData",C12,"TickSize",,"T")=0.0078125,"B",IF(RTD("cqg.rtd",,"ContractData",C12,"TickSize",,"T")=0.015625,"B",IF(RTD("cqg.rtd",,"ContractData",C12,"TickSize",,"T")=0.03125,"B",VLOOKUP(A12,$A$43:$B$50,2,FALSE)))))</f>
        <v>#.0</v>
      </c>
      <c r="C12" s="18" t="s">
        <v>27</v>
      </c>
      <c r="D12" s="32" t="str">
        <f>IFERROR(RTD("cqg.rtd", ,"ContractData", $C12, "LongDescription",, "T"),"")</f>
        <v>FTSE 100 - Stnd Index, Jun 22</v>
      </c>
      <c r="E12" s="32"/>
      <c r="F12" s="32"/>
      <c r="G12" s="10" t="str">
        <f>IFERROR(IF(B12="B",RTD("cqg.rtd", ,"ContractData",C12, "LastTradeToday",, "B"),TEXT(RTD("cqg.rtd", ,"ContractData",C12, "LastTradeToday",, "T"),B12)),"")</f>
        <v>7164.5</v>
      </c>
      <c r="H12" s="11" t="str">
        <f>IFERROR(IF(B12="B",RTD("cqg.rtd", ,"ContractData",C12, "NetLastTradeToday",, "B"),TEXT(RTD("cqg.rtd", ,"ContractData",C12, "NetLastTradeToday",, "T"),B12)),"")</f>
        <v>-52.0</v>
      </c>
      <c r="I12" s="11" t="str">
        <f>IFERROR(IF(B12="B",RTD("cqg.rtd", ,"ContractData",C12, "Y_Settlement",, "B"),TEXT(RTD("cqg.rtd", ,"ContractData",C12, "Y_Settlement",, "T"),B12)),"")</f>
        <v>7216.5</v>
      </c>
      <c r="J12" s="11" t="str">
        <f>IFERROR(IF(B12="B",RTD("cqg.rtd", ,"ContractData",C12, "Open",, "B"),TEXT(RTD("cqg.rtd", ,"ContractData",C12, "Open",, "T"),B12)),"")</f>
        <v>7227.5</v>
      </c>
      <c r="K12" s="11" t="str">
        <f>IFERROR(IF(B12="B",RTD("cqg.rtd", ,"ContractData",C12, "High",, "B"),TEXT(RTD("cqg.rtd", ,"ContractData",C12, "High",, "T"),B12)),"")</f>
        <v>7270.5</v>
      </c>
      <c r="L12" s="11" t="str">
        <f>IFERROR(IF(B12="B",RTD("cqg.rtd", ,"ContractData",C12, "Low",, "B"),TEXT(RTD("cqg.rtd", ,"ContractData",C12, "Low",, "T"),B12)),"")</f>
        <v>7131.0</v>
      </c>
      <c r="M12" s="12">
        <f>IFERROR(RTD("cqg.rtd", ,"ContractData",C12, "PerCentNetLastTrade",, "T")/100,"")</f>
        <v>-7.2057091387791863E-3</v>
      </c>
      <c r="N12" s="12">
        <f>IFERROR( RTD("cqg.rtd",,"StudyData",C12, "PCB","BaseType=Index,Index=1", "Close", "AW",,"all",,,"True","T")/100,"")</f>
        <v>-2.3577512776831348E-2</v>
      </c>
      <c r="O12" s="12">
        <f>IFERROR(RTD("cqg.rtd",,"StudyData",C12, "PCB","BaseType=Index,Index=1", "Close", "AM",,"all",,,"True","T")/100,"")</f>
        <v>-5.4877646593232639E-2</v>
      </c>
      <c r="P12" s="12">
        <f>IFERROR( RTD("cqg.rtd",,"StudyData",C12, "PCB","BaseType=Index,Index=1", "Close", "AA",,"all",,,"True","T")/100,"")</f>
        <v>-1.3765572303668525E-2</v>
      </c>
      <c r="Q12" s="11" t="str">
        <f>IFERROR(RTD("cqg.rtd",,"StudyData",$C12,"MaxAll^",,"Month",$R$3,0,"all",,,,"T")&amp;"/"&amp;RTD("cqg.rtd",,"StudyData",$C12,"MaxAll^",,"Day",$R$3,0,"all",,,,"T")&amp;"/"&amp;RTD("cqg.rtd",,"StudyData",$C12,"MaxAll^",,"Year",$R$3,0,"all",,,,"T"),"")</f>
        <v>5/22/2018</v>
      </c>
      <c r="R12" s="11" t="str">
        <f>IFERROR(IF(B12="B",TRUNC(RTD("cqg.rtd",,"StudyData",$C12,"MaxAll^",,"Max",$R$3,0,"all",,,,"T"))&amp;"-"&amp;MOD(RTD("cqg.rtd",,"StudyData",$C12,"MaxAll^",,"Max",$R$3,0,"all",,,,"T"),1)*32,TEXT(RTD("cqg.rtd",,"StudyData",$C12,"MaxAll^",,"Max",$R$3,0,"all",,,,"T"),B12)),"")</f>
        <v>7885.5</v>
      </c>
      <c r="S12" s="11" t="str">
        <f>IFERROR(RTD("cqg.rtd",,"StudyData",$C12,"MinAll^",,"Month",$R$3,0,"all",,,,"T")&amp;"/"&amp;RTD("cqg.rtd",,"StudyData",$C12,"MinAll^",,"Day",$R$3,0,"all",,,,"T")&amp;"/"&amp;RTD("cqg.rtd",,"StudyData",$C12,"MinAll^",,"Year",$R$3,0,"all",,,,"T"),"")</f>
        <v>11/10/1987</v>
      </c>
      <c r="T12" s="11" t="str">
        <f>IFERROR(IF(B12="B",TRUNC(RTD("cqg.rtd",,"StudyData",$C12,"MinAll^",,"Min",$R$3,0,"all",,,,"T"))&amp;"-"&amp;MOD(RTD("cqg.rtd",,"StudyData",$C12,"MinAll^",,"Min",$R$3,0,"all",,,,"T"),1)*32,TEXT(RTD("cqg.rtd",,"StudyData",$C12,"MinAll^",,"Min",$R$3,0,"all",,,,"T"),B12)),"")</f>
        <v>1510.0</v>
      </c>
      <c r="U12" s="3" t="str">
        <f t="shared" si="0"/>
        <v>QFA?</v>
      </c>
    </row>
    <row r="13" spans="1:21" ht="18" customHeight="1" x14ac:dyDescent="0.3">
      <c r="A13" s="13">
        <f>IF(LEN(RTD("cqg.rtd",,"ContractData","Tsize("&amp;C13&amp;")","LastQuoteToday",,"T"))-2&lt;0,0,LEN(RTD("cqg.rtd",,"ContractData","Tsize("&amp;C13&amp;")","LastQuoteToday",,"T"))-2)</f>
        <v>1</v>
      </c>
      <c r="B13" s="13" t="str">
        <f>IF(RTD("cqg.rtd",,"ContractData",C13,"TickSize",,"T")=0.00390625,"B",IF(RTD("cqg.rtd",,"ContractData",C13,"TickSize",,"T")=0.0078125,"B",IF(RTD("cqg.rtd",,"ContractData",C13,"TickSize",,"T")=0.015625,"B",IF(RTD("cqg.rtd",,"ContractData",C13,"TickSize",,"T")=0.03125,"B",VLOOKUP(A13,$A$43:$B$50,2,FALSE)))))</f>
        <v>#.0</v>
      </c>
      <c r="C13" s="17" t="s">
        <v>28</v>
      </c>
      <c r="D13" s="38" t="str">
        <f>IFERROR(RTD("cqg.rtd", ,"ContractData", $C13, "LongDescription",, "T"),"")</f>
        <v>CAC40, Jun 22</v>
      </c>
      <c r="E13" s="38"/>
      <c r="F13" s="38"/>
      <c r="G13" s="4" t="str">
        <f>IFERROR(IF(B13="B",RTD("cqg.rtd", ,"ContractData",C13, "LastTradeToday",, "B"),TEXT(RTD("cqg.rtd", ,"ContractData",C13, "LastTradeToday",, "T"),B13)),"")</f>
        <v>5969.0</v>
      </c>
      <c r="H13" s="5" t="str">
        <f>IFERROR(IF(B13="B",RTD("cqg.rtd", ,"ContractData",C13, "NetLastTradeToday",, "B"),TEXT(RTD("cqg.rtd", ,"ContractData",C13, "NetLastTradeToday",, "T"),B13)),"")</f>
        <v>-57.5</v>
      </c>
      <c r="I13" s="5" t="str">
        <f>IFERROR(IF(B13="B",RTD("cqg.rtd", ,"ContractData",C13, "Y_Settlement",, "B"),TEXT(RTD("cqg.rtd", ,"ContractData",C13, "Y_Settlement",, "T"),B13)),"")</f>
        <v>6026.5</v>
      </c>
      <c r="J13" s="5" t="str">
        <f>IFERROR(IF(B13="B",RTD("cqg.rtd", ,"ContractData",C13, "Open",, "B"),TEXT(RTD("cqg.rtd", ,"ContractData",C13, "Open",, "T"),B13)),"")</f>
        <v>6073.5</v>
      </c>
      <c r="K13" s="5" t="str">
        <f>IFERROR(IF(B13="B",RTD("cqg.rtd", ,"ContractData",C13, "High",, "B"),TEXT(RTD("cqg.rtd", ,"ContractData",C13, "High",, "T"),B13)),"")</f>
        <v>6091.5</v>
      </c>
      <c r="L13" s="5" t="str">
        <f>IFERROR(IF(B13="B",RTD("cqg.rtd", ,"ContractData",C13, "Low",, "B"),TEXT(RTD("cqg.rtd", ,"ContractData",C13, "Low",, "T"),B13)),"")</f>
        <v>5932.0</v>
      </c>
      <c r="M13" s="6">
        <f>IFERROR(RTD("cqg.rtd", ,"ContractData",C13, "PerCentNetLastTrade",, "T")/100,"")</f>
        <v>-9.541193063967477E-3</v>
      </c>
      <c r="N13" s="6">
        <f>IFERROR( RTD("cqg.rtd",,"StudyData",C13, "PCB","BaseType=Index,Index=1", "Close", "AW",,"all",,,"True","T")/100,"")</f>
        <v>-3.4845177459778477E-2</v>
      </c>
      <c r="O13" s="6">
        <f>IFERROR(RTD("cqg.rtd",,"StudyData",C13, "PCB","BaseType=Index,Index=1", "Close", "AM",,"all",,,"True","T")/100,"")</f>
        <v>-7.629216960693283E-2</v>
      </c>
      <c r="P13" s="6">
        <f>IFERROR( RTD("cqg.rtd",,"StudyData",C13, "PCB","BaseType=Index,Index=1", "Close", "AA",,"all",,,"True","T")/100,"")</f>
        <v>-0.14612688648880623</v>
      </c>
      <c r="Q13" s="5" t="str">
        <f>IFERROR(RTD("cqg.rtd",,"StudyData",$C13,"MaxAll^",,"Month",$R$3,0,"all",,,,"T")&amp;"/"&amp;RTD("cqg.rtd",,"StudyData",$C13,"MaxAll^",,"Day",$R$3,0,"all",,,,"T")&amp;"/"&amp;RTD("cqg.rtd",,"StudyData",$C13,"MaxAll^",,"Year",$R$3,0,"all",,,,"T"),"")</f>
        <v>1/5/2022</v>
      </c>
      <c r="R13" s="5" t="str">
        <f>IFERROR(IF(B13="B",TRUNC(RTD("cqg.rtd",,"StudyData",$C13,"MaxAll^",,"Max",$R$3,0,"all",,,,"T"))&amp;"-"&amp;MOD(RTD("cqg.rtd",,"StudyData",$C13,"MaxAll^",,"Max",$R$3,0,"all",,,,"T"),1)*32,TEXT(RTD("cqg.rtd",,"StudyData",$C13,"MaxAll^",,"Max",$R$3,0,"all",,,,"T"),B13)),"")</f>
        <v>7381.5</v>
      </c>
      <c r="S13" s="5" t="str">
        <f>IFERROR(RTD("cqg.rtd",,"StudyData",$C13,"MinAll^",,"Month",$R$3,0,"all",,,,"T")&amp;"/"&amp;RTD("cqg.rtd",,"StudyData",$C13,"MinAll^",,"Day",$R$3,0,"all",,,,"T")&amp;"/"&amp;RTD("cqg.rtd",,"StudyData",$C13,"MinAll^",,"Year",$R$3,0,"all",,,,"T"),"")</f>
        <v>9/5/1988</v>
      </c>
      <c r="T13" s="5" t="str">
        <f>IFERROR(IF(B13="B",TRUNC(RTD("cqg.rtd",,"StudyData",$C13,"MinAll^",,"Min",$R$3,0,"all",,,,"T"))&amp;"-"&amp;MOD(RTD("cqg.rtd",,"StudyData",$C13,"MinAll^",,"Min",$R$3,0,"all",,,,"T"),1)*32,TEXT(RTD("cqg.rtd",,"StudyData",$C13,"MinAll^",,"Min",$R$3,0,"all",,,,"T"),B13)),"")</f>
        <v>1283.0</v>
      </c>
      <c r="U13" s="2" t="str">
        <f t="shared" si="0"/>
        <v>PIL?</v>
      </c>
    </row>
    <row r="14" spans="1:21" ht="18" customHeight="1" x14ac:dyDescent="0.3">
      <c r="A14" s="13">
        <f>IF(LEN(RTD("cqg.rtd",,"ContractData","Tsize("&amp;C14&amp;")","LastQuoteToday",,"T"))-2&lt;0,0,LEN(RTD("cqg.rtd",,"ContractData","Tsize("&amp;C14&amp;")","LastQuoteToday",,"T"))-2)</f>
        <v>0</v>
      </c>
      <c r="B14" s="13" t="str">
        <f>IF(RTD("cqg.rtd",,"ContractData",C14,"TickSize",,"T")=0.00390625,"B",IF(RTD("cqg.rtd",,"ContractData",C14,"TickSize",,"T")=0.0078125,"B",IF(RTD("cqg.rtd",,"ContractData",C14,"TickSize",,"T")=0.015625,"B",IF(RTD("cqg.rtd",,"ContractData",C14,"TickSize",,"T")=0.03125,"B",VLOOKUP(A14,$A$43:$B$50,2,FALSE)))))</f>
        <v>#</v>
      </c>
      <c r="C14" s="18" t="s">
        <v>29</v>
      </c>
      <c r="D14" s="32" t="str">
        <f>IFERROR(RTD("cqg.rtd", ,"ContractData", $C14, "LongDescription",, "T"),"")</f>
        <v>Nikkei 225 (Globex), Sep 22</v>
      </c>
      <c r="E14" s="32"/>
      <c r="F14" s="32"/>
      <c r="G14" s="10" t="str">
        <f>IFERROR(IF(B14="B",RTD("cqg.rtd", ,"ContractData",C14, "LastTradeToday",, "B"),TEXT(RTD("cqg.rtd", ,"ContractData",C14, "LastTradeToday",, "T"),B14)),"")</f>
        <v>26485</v>
      </c>
      <c r="H14" s="11" t="str">
        <f>IFERROR(IF(B14="B",RTD("cqg.rtd", ,"ContractData",C14, "NetLastTradeToday",, "B"),TEXT(RTD("cqg.rtd", ,"ContractData",C14, "NetLastTradeToday",, "T"),B14)),"")</f>
        <v>35</v>
      </c>
      <c r="I14" s="11" t="str">
        <f>IFERROR(IF(B14="B",RTD("cqg.rtd", ,"ContractData",C14, "Y_Settlement",, "B"),TEXT(RTD("cqg.rtd", ,"ContractData",C14, "Y_Settlement",, "T"),B14)),"")</f>
        <v>26450</v>
      </c>
      <c r="J14" s="11" t="str">
        <f>IFERROR(IF(B14="B",RTD("cqg.rtd", ,"ContractData",C14, "Open",, "B"),TEXT(RTD("cqg.rtd", ,"ContractData",C14, "Open",, "T"),B14)),"")</f>
        <v>26500</v>
      </c>
      <c r="K14" s="11" t="str">
        <f>IFERROR(IF(B14="B",RTD("cqg.rtd", ,"ContractData",C14, "High",, "B"),TEXT(RTD("cqg.rtd", ,"ContractData",C14, "High",, "T"),B14)),"")</f>
        <v>26750</v>
      </c>
      <c r="L14" s="11" t="str">
        <f>IFERROR(IF(B14="B",RTD("cqg.rtd", ,"ContractData",C14, "Low",, "B"),TEXT(RTD("cqg.rtd", ,"ContractData",C14, "Low",, "T"),B14)),"")</f>
        <v>26365</v>
      </c>
      <c r="M14" s="12">
        <f>IFERROR(RTD("cqg.rtd", ,"ContractData",C14, "PerCentNetLastTrade",, "T")/100,"")</f>
        <v>1.3232514177693761E-3</v>
      </c>
      <c r="N14" s="12">
        <f>IFERROR( RTD("cqg.rtd",,"StudyData",C14, "PCB","BaseType=Index,Index=1", "Close", "AW",,"all",,,"True","T")/100,"")</f>
        <v>-3.30412559328222E-2</v>
      </c>
      <c r="O14" s="12">
        <f>IFERROR(RTD("cqg.rtd",,"StudyData",C14, "PCB","BaseType=Index,Index=1", "Close", "AM",,"all",,,"True","T")/100,"")</f>
        <v>-2.628676470588235E-2</v>
      </c>
      <c r="P14" s="12">
        <f>IFERROR( RTD("cqg.rtd",,"StudyData",C14, "PCB","BaseType=Index,Index=1", "Close", "AA",,"all",,,"True","T")/100,"")</f>
        <v>-6.7757831749384018E-2</v>
      </c>
      <c r="Q14" s="11" t="str">
        <f>IFERROR(RTD("cqg.rtd",,"StudyData",$C14,"MaxAll^",,"Month",$R$3,0,"all",,,,"T")&amp;"/"&amp;RTD("cqg.rtd",,"StudyData",$C14,"MaxAll^",,"Day",$R$3,0,"all",,,,"T")&amp;"/"&amp;RTD("cqg.rtd",,"StudyData",$C14,"MaxAll^",,"Year",$R$3,0,"all",,,,"T"),"")</f>
        <v>2/16/2021</v>
      </c>
      <c r="R14" s="11" t="str">
        <f>IFERROR(IF(B14="B",TRUNC(RTD("cqg.rtd",,"StudyData",$C14,"MaxAll^",,"Max",$R$3,0,"all",,,,"T"))&amp;"-"&amp;MOD(RTD("cqg.rtd",,"StudyData",$C14,"MaxAll^",,"Max",$R$3,0,"all",,,,"T"),1)*32,TEXT(RTD("cqg.rtd",,"StudyData",$C14,"MaxAll^",,"Max",$R$3,0,"all",,,,"T"),B14)),"")</f>
        <v>30725</v>
      </c>
      <c r="S14" s="11" t="str">
        <f>IFERROR(RTD("cqg.rtd",,"StudyData",$C14,"MinAll^",,"Month",$R$3,0,"all",,,,"T")&amp;"/"&amp;RTD("cqg.rtd",,"StudyData",$C14,"MinAll^",,"Day",$R$3,0,"all",,,,"T")&amp;"/"&amp;RTD("cqg.rtd",,"StudyData",$C14,"MinAll^",,"Year",$R$3,0,"all",,,,"T"),"")</f>
        <v>3/9/2009</v>
      </c>
      <c r="T14" s="11" t="str">
        <f>IFERROR(IF(B14="B",TRUNC(RTD("cqg.rtd",,"StudyData",$C14,"MinAll^",,"Min",$R$3,0,"all",,,,"T"))&amp;"-"&amp;MOD(RTD("cqg.rtd",,"StudyData",$C14,"MinAll^",,"Min",$R$3,0,"all",,,,"T"),1)*32,TEXT(RTD("cqg.rtd",,"StudyData",$C14,"MinAll^",,"Min",$R$3,0,"all",,,,"T"),B14)),"")</f>
        <v>6950</v>
      </c>
      <c r="U14" s="3" t="str">
        <f t="shared" si="0"/>
        <v>NKD?</v>
      </c>
    </row>
    <row r="15" spans="1:21" ht="18" customHeight="1" x14ac:dyDescent="0.3">
      <c r="A15" s="13">
        <f>IF(LEN(RTD("cqg.rtd",,"ContractData","Tsize("&amp;C15&amp;")","LastQuoteToday",,"T"))-2&lt;0,0,LEN(RTD("cqg.rtd",,"ContractData","Tsize("&amp;C15&amp;")","LastQuoteToday",,"T"))-2)</f>
        <v>8</v>
      </c>
      <c r="B15" s="13" t="str">
        <f>IF(RTD("cqg.rtd",,"ContractData",C15,"TickSize",,"T")=0.00390625,"B",IF(RTD("cqg.rtd",,"ContractData",C15,"TickSize",,"T")=0.0078125,"B",IF(RTD("cqg.rtd",,"ContractData",C15,"TickSize",,"T")=0.015625,"B",IF(RTD("cqg.rtd",,"ContractData",C15,"TickSize",,"T")=0.03125,"B",VLOOKUP(A15,$A$43:$B$50,2,FALSE)))))</f>
        <v>B</v>
      </c>
      <c r="C15" s="17" t="s">
        <v>44</v>
      </c>
      <c r="D15" s="38" t="str">
        <f>IFERROR(RTD("cqg.rtd", ,"ContractData", $C15, "LongDescription",, "T"),"")</f>
        <v>2yr US Treasury Note (Globex), Sep 22</v>
      </c>
      <c r="E15" s="38"/>
      <c r="F15" s="38"/>
      <c r="G15" s="2" t="str">
        <f>IFERROR(IF(B15="B",RTD("cqg.rtd", ,"ContractData",C15, "LastTradeToday",, "B"),TEXT(RTD("cqg.rtd", ,"ContractData",C15, "LastTradeToday",, "T"),B15)),"")</f>
        <v>103-31'7/8</v>
      </c>
      <c r="H15" s="2" t="str">
        <f>IFERROR(IF(B15="B",RTD("cqg.rtd", ,"ContractData",C15, "NetLastTradeToday",, "B"),TEXT(RTD("cqg.rtd", ,"ContractData",C15, "NetLastTradeToday",, "T"),B15)),"")</f>
        <v>-0-01'3/8</v>
      </c>
      <c r="I15" s="2" t="str">
        <f>IFERROR(IF(B15="B",RTD("cqg.rtd", ,"ContractData",C15, "Y_Settlement",, "B"),TEXT(RTD("cqg.rtd", ,"ContractData",C15, "Y_Settlement",, "T"),B15)),"")</f>
        <v>104-01'1/4</v>
      </c>
      <c r="J15" s="2" t="str">
        <f>IFERROR(IF(B15="B",RTD("cqg.rtd", ,"ContractData",C15, "Open",, "B"),TEXT(RTD("cqg.rtd", ,"ContractData",C15, "Open",, "T"),B15)),"")</f>
        <v>103-27'7/8</v>
      </c>
      <c r="K15" s="2" t="str">
        <f>IFERROR(IF(B15="B",RTD("cqg.rtd", ,"ContractData",C15, "High",, "B"),TEXT(RTD("cqg.rtd", ,"ContractData",C15, "High",, "T"),B15)),"")</f>
        <v>104-06'   </v>
      </c>
      <c r="L15" s="2" t="str">
        <f>IFERROR(IF(B15="B",RTD("cqg.rtd", ,"ContractData",C15, "Low",, "B"),TEXT(RTD("cqg.rtd", ,"ContractData",C15, "Low",, "T"),B15)),"")</f>
        <v>103-24'3/4</v>
      </c>
      <c r="M15" s="6">
        <f>IFERROR(RTD("cqg.rtd", ,"ContractData",C15, "PerCentNetLastTrade",, "T")/100,"")</f>
        <v>-4.1300593226702707E-4</v>
      </c>
      <c r="N15" s="6">
        <f>IFERROR( RTD("cqg.rtd",,"StudyData",C15, "PCB","BaseType=Index,Index=1", "Close", "AW",,"all",,,"True","T")/100,"")</f>
        <v>-5.0824021824432911E-3</v>
      </c>
      <c r="O15" s="6">
        <f>IFERROR(RTD("cqg.rtd",,"StudyData",C15, "PCB","BaseType=Index,Index=1", "Close", "AM",,"all",,,"True","T")/100,"")</f>
        <v>-1.4729284630472596E-2</v>
      </c>
      <c r="P15" s="6">
        <f>IFERROR( RTD("cqg.rtd",,"StudyData",C15, "PCB","BaseType=Index,Index=1", "Close", "AA",,"all",,,"True","T")/100,"")</f>
        <v>-4.6659027429635465E-2</v>
      </c>
      <c r="Q15" s="2" t="str">
        <f>IFERROR(RTD("cqg.rtd",,"StudyData",$C15,"MaxAll^",,"Month",$R$3,0,"all",,,,"T")&amp;"/"&amp;RTD("cqg.rtd",,"StudyData",$C15,"MaxAll^",,"Day",$R$3,0,"all",,,,"T")&amp;"/"&amp;RTD("cqg.rtd",,"StudyData",$C15,"MaxAll^",,"Year",$R$3,0,"all",,,,"T"),"")</f>
        <v>3/16/2020</v>
      </c>
      <c r="R15" s="2" t="str">
        <f>IFERROR(IF(B15="B",TRUNC(RTD("cqg.rtd",,"StudyData",$C15,"MaxAll^",,"Max",$R$3,0,"all",,,,"T"))&amp;"-"&amp;MOD(RTD("cqg.rtd",,"StudyData",$C15,"MaxAll^",,"Max",$R$3,0,"all",,,,"T"),1)*32,TEXT(RTD("cqg.rtd",,"StudyData",$C15,"MaxAll^",,"Max",$R$3,0,"all",,,,"T"),B15)),"")</f>
        <v>110-19</v>
      </c>
      <c r="S15" s="2" t="str">
        <f>IFERROR(RTD("cqg.rtd",,"StudyData",$C15,"MinAll^",,"Month",$R$3,0,"all",,,,"T")&amp;"/"&amp;RTD("cqg.rtd",,"StudyData",$C15,"MinAll^",,"Day",$R$3,0,"all",,,,"T")&amp;"/"&amp;RTD("cqg.rtd",,"StudyData",$C15,"MinAll^",,"Year",$R$3,0,"all",,,,"T"),"")</f>
        <v>1/5/1995</v>
      </c>
      <c r="T15" s="2" t="str">
        <f>IFERROR(IF(B15="B",TRUNC(RTD("cqg.rtd",,"StudyData",$C15,"MinAll^",,"Min",$R$3,0,"all",,,,"T"))&amp;"-"&amp;MOD(RTD("cqg.rtd",,"StudyData",$C15,"MinAll^",,"Min",$R$3,0,"all",,,,"T"),1)*32,TEXT(RTD("cqg.rtd",,"StudyData",$C15,"MinAll^",,"Min",$R$3,0,"all",,,,"T"),B15)),"")</f>
        <v>96-13.5</v>
      </c>
      <c r="U15" s="2" t="str">
        <f t="shared" si="0"/>
        <v>TUA?</v>
      </c>
    </row>
    <row r="16" spans="1:21" ht="18" customHeight="1" x14ac:dyDescent="0.3">
      <c r="A16" s="13">
        <f>IF(LEN(RTD("cqg.rtd",,"ContractData","Tsize("&amp;C16&amp;")","LastQuoteToday",,"T"))-2&lt;0,0,LEN(RTD("cqg.rtd",,"ContractData","Tsize("&amp;C16&amp;")","LastQuoteToday",,"T"))-2)</f>
        <v>7</v>
      </c>
      <c r="B16" s="13" t="str">
        <f>IF(RTD("cqg.rtd",,"ContractData",C16,"TickSize",,"T")=0.00390625,"B",IF(RTD("cqg.rtd",,"ContractData",C16,"TickSize",,"T")=0.0078125,"B",IF(RTD("cqg.rtd",,"ContractData",C16,"TickSize",,"T")=0.015625,"B",IF(RTD("cqg.rtd",,"ContractData",C16,"TickSize",,"T")=0.03125,"B",VLOOKUP(A16,$A$43:$B$50,2,FALSE)))))</f>
        <v>B</v>
      </c>
      <c r="C16" s="18" t="s">
        <v>30</v>
      </c>
      <c r="D16" s="32" t="str">
        <f>IFERROR(RTD("cqg.rtd", ,"ContractData", $C16, "LongDescription",, "T"),"")</f>
        <v>5yr US Treasury Notes (Globex), Sep 22</v>
      </c>
      <c r="E16" s="32"/>
      <c r="F16" s="32"/>
      <c r="G16" s="3" t="str">
        <f>IFERROR(IF(B16="B",RTD("cqg.rtd", ,"ContractData",C16, "LastTradeToday",, "B"),TEXT(RTD("cqg.rtd", ,"ContractData",C16, "LastTradeToday",, "T"),B16)),"")</f>
        <v>109-30'1/4</v>
      </c>
      <c r="H16" s="3" t="str">
        <f>IFERROR(IF(B16="B",RTD("cqg.rtd", ,"ContractData",C16, "NetLastTradeToday",, "B"),TEXT(RTD("cqg.rtd", ,"ContractData",C16, "NetLastTradeToday",, "T"),B16)),"")</f>
        <v>+0-04'+  </v>
      </c>
      <c r="I16" s="3" t="str">
        <f>IFERROR(IF(B16="B",RTD("cqg.rtd", ,"ContractData",C16, "Y_Settlement",, "B"),TEXT(RTD("cqg.rtd", ,"ContractData",C16, "Y_Settlement",, "T"),B16)),"")</f>
        <v>109-25'3/4</v>
      </c>
      <c r="J16" s="3" t="str">
        <f>IFERROR(IF(B16="B",RTD("cqg.rtd", ,"ContractData",C16, "Open",, "B"),TEXT(RTD("cqg.rtd", ,"ContractData",C16, "Open",, "T"),B16)),"")</f>
        <v>109-23'   </v>
      </c>
      <c r="K16" s="3" t="str">
        <f>IFERROR(IF(B16="B",RTD("cqg.rtd", ,"ContractData",C16, "High",, "B"),TEXT(RTD("cqg.rtd", ,"ContractData",C16, "High",, "T"),B16)),"")</f>
        <v>110-13'+  </v>
      </c>
      <c r="L16" s="3" t="str">
        <f>IFERROR(IF(B16="B",RTD("cqg.rtd", ,"ContractData",C16, "Low",, "B"),TEXT(RTD("cqg.rtd", ,"ContractData",C16, "Low",, "T"),B16)),"")</f>
        <v>109-18'1/4</v>
      </c>
      <c r="M16" s="12">
        <f>IFERROR(RTD("cqg.rtd", ,"ContractData",C16, "PerCentNetLastTrade",, "T")/100,"")</f>
        <v>1.2806830309498398E-3</v>
      </c>
      <c r="N16" s="12">
        <f>IFERROR( RTD("cqg.rtd",,"StudyData",C16, "PCB","BaseType=Index,Index=1", "Close", "AW",,"all",,,"True","T")/100,"")</f>
        <v>-8.175347099866094E-3</v>
      </c>
      <c r="O16" s="12">
        <f>IFERROR(RTD("cqg.rtd",,"StudyData",C16, "PCB","BaseType=Index,Index=1", "Close", "AM",,"all",,,"True","T")/100,"")</f>
        <v>-2.6628855996680037E-2</v>
      </c>
      <c r="P16" s="12">
        <f>IFERROR( RTD("cqg.rtd",,"StudyData",C16, "PCB","BaseType=Index,Index=1", "Close", "AA",,"all",,,"True","T")/100,"")</f>
        <v>-9.1185017759121717E-2</v>
      </c>
      <c r="Q16" s="3" t="str">
        <f>IFERROR(RTD("cqg.rtd",,"StudyData",$C16,"MaxAll^",,"Month",$R$3,0,"all",,,,"T")&amp;"/"&amp;RTD("cqg.rtd",,"StudyData",$C16,"MaxAll^",,"Day",$R$3,0,"all",,,,"T")&amp;"/"&amp;RTD("cqg.rtd",,"StudyData",$C16,"MaxAll^",,"Year",$R$3,0,"all",,,,"T"),"")</f>
        <v>8/5/2020</v>
      </c>
      <c r="R16" s="3" t="str">
        <f>IFERROR(IF(B16="B",TRUNC(RTD("cqg.rtd",,"StudyData",$C16,"MaxAll^",,"Max",$R$3,0,"all",,,,"T"))&amp;"-"&amp;MOD(RTD("cqg.rtd",,"StudyData",$C16,"MaxAll^",,"Max",$R$3,0,"all",,,,"T"),1)*32,TEXT(RTD("cqg.rtd",,"StudyData",$C16,"MaxAll^",,"Max",$R$3,0,"all",,,,"T"),B16)),"")</f>
        <v>126-7.75</v>
      </c>
      <c r="S16" s="3" t="str">
        <f>IFERROR(RTD("cqg.rtd",,"StudyData",$C16,"MinAll^",,"Month",$R$3,0,"all",,,,"T")&amp;"/"&amp;RTD("cqg.rtd",,"StudyData",$C16,"MinAll^",,"Day",$R$3,0,"all",,,,"T")&amp;"/"&amp;RTD("cqg.rtd",,"StudyData",$C16,"MinAll^",,"Year",$R$3,0,"all",,,,"T"),"")</f>
        <v>11/30/1994</v>
      </c>
      <c r="T16" s="3" t="str">
        <f>IFERROR(IF(B16="B",TRUNC(RTD("cqg.rtd",,"StudyData",$C16,"MinAll^",,"Min",$R$3,0,"all",,,,"T"))&amp;"-"&amp;MOD(RTD("cqg.rtd",,"StudyData",$C16,"MinAll^",,"Min",$R$3,0,"all",,,,"T"),1)*32,TEXT(RTD("cqg.rtd",,"StudyData",$C16,"MinAll^",,"Min",$R$3,0,"all",,,,"T"),B16)),"")</f>
        <v>91-30</v>
      </c>
      <c r="U16" s="3" t="str">
        <f t="shared" si="0"/>
        <v>FVA?</v>
      </c>
    </row>
    <row r="17" spans="1:21" ht="18" customHeight="1" x14ac:dyDescent="0.3">
      <c r="A17" s="13">
        <f>IF(LEN(RTD("cqg.rtd",,"ContractData","Tsize("&amp;C17&amp;")","LastQuoteToday",,"T"))-2&lt;0,0,LEN(RTD("cqg.rtd",,"ContractData","Tsize("&amp;C17&amp;")","LastQuoteToday",,"T"))-2)</f>
        <v>6</v>
      </c>
      <c r="B17" s="13" t="str">
        <f>IF(RTD("cqg.rtd",,"ContractData",C17,"TickSize",,"T")=0.00390625,"B",IF(RTD("cqg.rtd",,"ContractData",C17,"TickSize",,"T")=0.0078125,"B",IF(RTD("cqg.rtd",,"ContractData",C17,"TickSize",,"T")=0.015625,"B",IF(RTD("cqg.rtd",,"ContractData",C17,"TickSize",,"T")=0.03125,"B",VLOOKUP(A17,$A$43:$B$50,2,FALSE)))))</f>
        <v>B</v>
      </c>
      <c r="C17" s="17" t="s">
        <v>31</v>
      </c>
      <c r="D17" s="38" t="str">
        <f>IFERROR(RTD("cqg.rtd", ,"ContractData", $C17, "LongDescription",, "T"),"")</f>
        <v>10yr US Treasury Notes (Globex), Sep 22</v>
      </c>
      <c r="E17" s="38"/>
      <c r="F17" s="38"/>
      <c r="G17" s="2" t="str">
        <f>IFERROR(IF(B17="B",RTD("cqg.rtd", ,"ContractData",C17, "LastTradeToday",, "B"),TEXT(RTD("cqg.rtd", ,"ContractData",C17, "LastTradeToday",, "T"),B17)),"")</f>
        <v>115-16' </v>
      </c>
      <c r="H17" s="2" t="str">
        <f>IFERROR(IF(B17="B",RTD("cqg.rtd", ,"ContractData",C17, "NetLastTradeToday",, "B"),TEXT(RTD("cqg.rtd", ,"ContractData",C17, "NetLastTradeToday",, "T"),B17)),"")</f>
        <v>+0-07' </v>
      </c>
      <c r="I17" s="2" t="str">
        <f>IFERROR(IF(B17="B",RTD("cqg.rtd", ,"ContractData",C17, "Y_Settlement",, "B"),TEXT(RTD("cqg.rtd", ,"ContractData",C17, "Y_Settlement",, "T"),B17)),"")</f>
        <v>115-09' </v>
      </c>
      <c r="J17" s="2" t="str">
        <f>IFERROR(IF(B17="B",RTD("cqg.rtd", ,"ContractData",C17, "Open",, "B"),TEXT(RTD("cqg.rtd", ,"ContractData",C17, "Open",, "T"),B17)),"")</f>
        <v>115-06' </v>
      </c>
      <c r="K17" s="2" t="str">
        <f>IFERROR(IF(B17="B",RTD("cqg.rtd", ,"ContractData",C17, "High",, "B"),TEXT(RTD("cqg.rtd", ,"ContractData",C17, "High",, "T"),B17)),"")</f>
        <v>116-03' </v>
      </c>
      <c r="L17" s="2" t="str">
        <f>IFERROR(IF(B17="B",RTD("cqg.rtd", ,"ContractData",C17, "Low",, "B"),TEXT(RTD("cqg.rtd", ,"ContractData",C17, "Low",, "T"),B17)),"")</f>
        <v>115-01'+</v>
      </c>
      <c r="M17" s="6">
        <f>IFERROR(RTD("cqg.rtd", ,"ContractData",C17, "PerCentNetLastTrade",, "T")/100,"")</f>
        <v>1.8975332068311196E-3</v>
      </c>
      <c r="N17" s="6">
        <f>IFERROR( RTD("cqg.rtd",,"StudyData",C17, "PCB","BaseType=Index,Index=1", "Close", "AW",,"all",,,"True","T")/100,"")</f>
        <v>-1.1235955056179777E-2</v>
      </c>
      <c r="O17" s="6">
        <f>IFERROR(RTD("cqg.rtd",,"StudyData",C17, "PCB","BaseType=Index,Index=1", "Close", "AM",,"all",,,"True","T")/100,"")</f>
        <v>-3.3093525179856115E-2</v>
      </c>
      <c r="P17" s="6">
        <f>IFERROR( RTD("cqg.rtd",,"StudyData",C17, "PCB","BaseType=Index,Index=1", "Close", "AA",,"all",,,"True","T")/100,"")</f>
        <v>-0.11398777418194894</v>
      </c>
      <c r="Q17" s="2" t="str">
        <f>IFERROR(RTD("cqg.rtd",,"StudyData",$C17,"MaxAll^",,"Month",$R$3,0,"all",,,,"T")&amp;"/"&amp;RTD("cqg.rtd",,"StudyData",$C17,"MaxAll^",,"Day",$R$3,0,"all",,,,"T")&amp;"/"&amp;RTD("cqg.rtd",,"StudyData",$C17,"MaxAll^",,"Year",$R$3,0,"all",,,,"T"),"")</f>
        <v>3/9/2020</v>
      </c>
      <c r="R17" s="2" t="str">
        <f>IFERROR(IF(B17="B",TRUNC(RTD("cqg.rtd",,"StudyData",$C17,"MaxAll^",,"Max",$R$3,0,"all",,,,"T"))&amp;"-"&amp;MOD(RTD("cqg.rtd",,"StudyData",$C17,"MaxAll^",,"Max",$R$3,0,"all",,,,"T"),1)*32,TEXT(RTD("cqg.rtd",,"StudyData",$C17,"MaxAll^",,"Max",$R$3,0,"all",,,,"T"),B17)),"")</f>
        <v>140-24</v>
      </c>
      <c r="S17" s="2" t="str">
        <f>IFERROR(RTD("cqg.rtd",,"StudyData",$C17,"MinAll^",,"Month",$R$3,0,"all",,,,"T")&amp;"/"&amp;RTD("cqg.rtd",,"StudyData",$C17,"MinAll^",,"Day",$R$3,0,"all",,,,"T")&amp;"/"&amp;RTD("cqg.rtd",,"StudyData",$C17,"MinAll^",,"Year",$R$3,0,"all",,,,"T"),"")</f>
        <v>11/7/1994</v>
      </c>
      <c r="T17" s="2" t="str">
        <f>IFERROR(IF(B17="B",TRUNC(RTD("cqg.rtd",,"StudyData",$C17,"MinAll^",,"Min",$R$3,0,"all",,,,"T"))&amp;"-"&amp;MOD(RTD("cqg.rtd",,"StudyData",$C17,"MinAll^",,"Min",$R$3,0,"all",,,,"T"),1)*32,TEXT(RTD("cqg.rtd",,"StudyData",$C17,"MinAll^",,"Min",$R$3,0,"all",,,,"T"),B17)),"")</f>
        <v>88-10.5</v>
      </c>
      <c r="U17" s="2" t="str">
        <f t="shared" si="0"/>
        <v>TYA?</v>
      </c>
    </row>
    <row r="18" spans="1:21" ht="18" customHeight="1" x14ac:dyDescent="0.3">
      <c r="A18" s="13">
        <f>IF(LEN(RTD("cqg.rtd",,"ContractData","Tsize("&amp;C18&amp;")","LastQuoteToday",,"T"))-2&lt;0,0,LEN(RTD("cqg.rtd",,"ContractData","Tsize("&amp;C18&amp;")","LastQuoteToday",,"T"))-2)</f>
        <v>5</v>
      </c>
      <c r="B18" s="13" t="str">
        <f>IF(RTD("cqg.rtd",,"ContractData",C18,"TickSize",,"T")=0.00390625,"B",IF(RTD("cqg.rtd",,"ContractData",C18,"TickSize",,"T")=0.0078125,"B",IF(RTD("cqg.rtd",,"ContractData",C18,"TickSize",,"T")=0.015625,"B",IF(RTD("cqg.rtd",,"ContractData",C18,"TickSize",,"T")=0.03125,"B",VLOOKUP(A18,$A$43:$B$50,2,FALSE)))))</f>
        <v>B</v>
      </c>
      <c r="C18" s="18" t="s">
        <v>32</v>
      </c>
      <c r="D18" s="32" t="str">
        <f>IFERROR(RTD("cqg.rtd", ,"ContractData", $C18, "LongDescription",, "T"),"")</f>
        <v>30yr US Treasury Bonds (Globex), Sep 22</v>
      </c>
      <c r="E18" s="32"/>
      <c r="F18" s="32"/>
      <c r="G18" s="3" t="str">
        <f>IFERROR(IF(B18="B",RTD("cqg.rtd", ,"ContractData",C18, "LastTradeToday",, "B"),TEXT(RTD("cqg.rtd", ,"ContractData",C18, "LastTradeToday",, "T"),B18)),"")</f>
        <v>133-01' </v>
      </c>
      <c r="H18" s="3" t="str">
        <f>IFERROR(IF(B18="B",RTD("cqg.rtd", ,"ContractData",C18, "NetLastTradeToday",, "B"),TEXT(RTD("cqg.rtd", ,"ContractData",C18, "NetLastTradeToday",, "T"),B18)),"")</f>
        <v>+0-16' </v>
      </c>
      <c r="I18" s="3" t="str">
        <f>IFERROR(IF(B18="B",RTD("cqg.rtd", ,"ContractData",C18, "Y_Settlement",, "B"),TEXT(RTD("cqg.rtd", ,"ContractData",C18, "Y_Settlement",, "T"),B18)),"")</f>
        <v>132-17' </v>
      </c>
      <c r="J18" s="3" t="str">
        <f>IFERROR(IF(B18="B",RTD("cqg.rtd", ,"ContractData",C18, "Open",, "B"),TEXT(RTD("cqg.rtd", ,"ContractData",C18, "Open",, "T"),B18)),"")</f>
        <v>132-20' </v>
      </c>
      <c r="K18" s="3" t="str">
        <f>IFERROR(IF(B18="B",RTD("cqg.rtd", ,"ContractData",C18, "High",, "B"),TEXT(RTD("cqg.rtd", ,"ContractData",C18, "High",, "T"),B18)),"")</f>
        <v>134-03' </v>
      </c>
      <c r="L18" s="3" t="str">
        <f>IFERROR(IF(B18="B",RTD("cqg.rtd", ,"ContractData",C18, "Low",, "B"),TEXT(RTD("cqg.rtd", ,"ContractData",C18, "Low",, "T"),B18)),"")</f>
        <v>132-12' </v>
      </c>
      <c r="M18" s="12">
        <f>IFERROR(RTD("cqg.rtd", ,"ContractData",C18, "PerCentNetLastTrade",, "T")/100,"")</f>
        <v>3.7726951190756898E-3</v>
      </c>
      <c r="N18" s="12">
        <f>IFERROR( RTD("cqg.rtd",,"StudyData",C18, "PCB","BaseType=Index,Index=1", "Close", "AW",,"all",,,"True","T")/100,"")</f>
        <v>-1.912442396313364E-2</v>
      </c>
      <c r="O18" s="12">
        <f>IFERROR(RTD("cqg.rtd",,"StudyData",C18, "PCB","BaseType=Index,Index=1", "Close", "AM",,"all",,,"True","T")/100,"")</f>
        <v>-4.594352308381891E-2</v>
      </c>
      <c r="P18" s="12">
        <f>IFERROR( RTD("cqg.rtd",,"StudyData",C18, "PCB","BaseType=Index,Index=1", "Close", "AA",,"all",,,"True","T")/100,"")</f>
        <v>-0.18103116583301271</v>
      </c>
      <c r="Q18" s="3" t="str">
        <f>IFERROR(RTD("cqg.rtd",,"StudyData",$C18,"MaxAll^",,"Month",$R$3,0,"all",,,,"T")&amp;"/"&amp;RTD("cqg.rtd",,"StudyData",$C18,"MaxAll^",,"Day",$R$3,0,"all",,,,"T")&amp;"/"&amp;RTD("cqg.rtd",,"StudyData",$C18,"MaxAll^",,"Year",$R$3,0,"all",,,,"T"),"")</f>
        <v>3/9/2020</v>
      </c>
      <c r="R18" s="3" t="str">
        <f>IFERROR(IF(B18="B",TRUNC(RTD("cqg.rtd",,"StudyData",$C18,"MaxAll^",,"Max",$R$3,0,"all",,,,"T"))&amp;"-"&amp;MOD(RTD("cqg.rtd",,"StudyData",$C18,"MaxAll^",,"Max",$R$3,0,"all",,,,"T"),1)*32,TEXT(RTD("cqg.rtd",,"StudyData",$C18,"MaxAll^",,"Max",$R$3,0,"all",,,,"T"),B18)),"")</f>
        <v>191-22</v>
      </c>
      <c r="S18" s="3" t="str">
        <f>IFERROR(RTD("cqg.rtd",,"StudyData",$C18,"MinAll^",,"Month",$R$3,0,"all",,,,"T")&amp;"/"&amp;RTD("cqg.rtd",,"StudyData",$C18,"MinAll^",,"Day",$R$3,0,"all",,,,"T")&amp;"/"&amp;RTD("cqg.rtd",,"StudyData",$C18,"MinAll^",,"Year",$R$3,0,"all",,,,"T"),"")</f>
        <v>11/7/1994</v>
      </c>
      <c r="T18" s="3" t="str">
        <f>IFERROR(IF(B18="B",TRUNC(RTD("cqg.rtd",,"StudyData",$C18,"MinAll^",,"Min",$R$3,0,"all",,,,"T"))&amp;"-"&amp;MOD(RTD("cqg.rtd",,"StudyData",$C18,"MinAll^",,"Min",$R$3,0,"all",,,,"T"),1)*32,TEXT(RTD("cqg.rtd",,"StudyData",$C18,"MinAll^",,"Min",$R$3,0,"all",,,,"T"),B18)),"")</f>
        <v>79-21</v>
      </c>
      <c r="U18" s="3" t="str">
        <f t="shared" si="0"/>
        <v>USA?</v>
      </c>
    </row>
    <row r="19" spans="1:21" ht="18" customHeight="1" x14ac:dyDescent="0.3">
      <c r="A19" s="13">
        <f>IF(LEN(RTD("cqg.rtd",,"ContractData","Tsize("&amp;C19&amp;")","LastQuoteToday",,"T"))-2&lt;0,0,LEN(RTD("cqg.rtd",,"ContractData","Tsize("&amp;C19&amp;")","LastQuoteToday",,"T"))-2)</f>
        <v>2</v>
      </c>
      <c r="B19" s="13" t="str">
        <f>IF(RTD("cqg.rtd",,"ContractData",C19,"TickSize",,"T")=0.00390625,"B",IF(RTD("cqg.rtd",,"ContractData",C19,"TickSize",,"T")=0.0078125,"B",IF(RTD("cqg.rtd",,"ContractData",C19,"TickSize",,"T")=0.015625,"B",IF(RTD("cqg.rtd",,"ContractData",C19,"TickSize",,"T")=0.03125,"B",VLOOKUP(A19,$A$43:$B$50,2,FALSE)))))</f>
        <v>#.00</v>
      </c>
      <c r="C19" s="17" t="s">
        <v>33</v>
      </c>
      <c r="D19" s="38" t="str">
        <f>IFERROR(RTD("cqg.rtd", ,"ContractData", $C19, "LongDescription",, "T"),"")</f>
        <v>Euro BOBL (5yr), Sep 22</v>
      </c>
      <c r="E19" s="38"/>
      <c r="F19" s="38"/>
      <c r="G19" s="2" t="str">
        <f>IFERROR(IF(B19="B",RTD("cqg.rtd", ,"ContractData",C19, "LastTradeToday",, "B"),TEXT(RTD("cqg.rtd", ,"ContractData",C19, "LastTradeToday",, "T"),B19)),"")</f>
        <v>121.26</v>
      </c>
      <c r="H19" s="2" t="str">
        <f>IFERROR(IF(B19="B",RTD("cqg.rtd", ,"ContractData",C19, "NetLastTradeToday",, "B"),TEXT(RTD("cqg.rtd", ,"ContractData",C19, "NetLastTradeToday",, "T"),B19)),"")</f>
        <v>-.18</v>
      </c>
      <c r="I19" s="2" t="str">
        <f>IFERROR(IF(B19="B",RTD("cqg.rtd", ,"ContractData",C19, "Y_Settlement",, "B"),TEXT(RTD("cqg.rtd", ,"ContractData",C19, "Y_Settlement",, "T"),B19)),"")</f>
        <v>121.44</v>
      </c>
      <c r="J19" s="2" t="str">
        <f>IFERROR(IF(B19="B",RTD("cqg.rtd", ,"ContractData",C19, "Open",, "B"),TEXT(RTD("cqg.rtd", ,"ContractData",C19, "Open",, "T"),B19)),"")</f>
        <v>121.28</v>
      </c>
      <c r="K19" s="2" t="str">
        <f>IFERROR(IF(B19="B",RTD("cqg.rtd", ,"ContractData",C19, "High",, "B"),TEXT(RTD("cqg.rtd", ,"ContractData",C19, "High",, "T"),B19)),"")</f>
        <v>121.66</v>
      </c>
      <c r="L19" s="2" t="str">
        <f>IFERROR(IF(B19="B",RTD("cqg.rtd", ,"ContractData",C19, "Low",, "B"),TEXT(RTD("cqg.rtd", ,"ContractData",C19, "Low",, "T"),B19)),"")</f>
        <v>121.19</v>
      </c>
      <c r="M19" s="6">
        <f>IFERROR(RTD("cqg.rtd", ,"ContractData",C19, "PerCentNetLastTrade",, "T")/100,"")</f>
        <v>-1.482213438735178E-3</v>
      </c>
      <c r="N19" s="6">
        <f>IFERROR( RTD("cqg.rtd",,"StudyData",C19, "PCB","BaseType=Index,Index=1", "Close", "AW",,"all",,,"True","T")/100,"")</f>
        <v>-1.0284035259549389E-2</v>
      </c>
      <c r="O19" s="6">
        <f>IFERROR(RTD("cqg.rtd",,"StudyData",C19, "PCB","BaseType=Index,Index=1", "Close", "AM",,"all",,,"True","T")/100,"")</f>
        <v>-3.1082700759089095E-2</v>
      </c>
      <c r="P19" s="6">
        <f>IFERROR( RTD("cqg.rtd",,"StudyData",C19, "PCB","BaseType=Index,Index=1", "Close", "AA",,"all",,,"True","T")/100,"")</f>
        <v>-0.10857898992869217</v>
      </c>
      <c r="Q19" s="2" t="str">
        <f>IFERROR(RTD("cqg.rtd",,"StudyData",$C19,"MaxAll^",,"Month",$R$3,0,"all",,,,"T")&amp;"/"&amp;RTD("cqg.rtd",,"StudyData",$C19,"MaxAll^",,"Day",$R$3,0,"all",,,,"T")&amp;"/"&amp;RTD("cqg.rtd",,"StudyData",$C19,"MaxAll^",,"Year",$R$3,0,"all",,,,"T"),"")</f>
        <v>3/9/2020</v>
      </c>
      <c r="R19" s="2" t="str">
        <f>IFERROR(IF(B19="B",TRUNC(RTD("cqg.rtd",,"StudyData",$C19,"MaxAll^",,"Max",$R$3,0,"all",,,,"T"))&amp;"-"&amp;MOD(RTD("cqg.rtd",,"StudyData",$C19,"MaxAll^",,"Max",$R$3,0,"all",,,,"T"),1)*32,TEXT(RTD("cqg.rtd",,"StudyData",$C19,"MaxAll^",,"Max",$R$3,0,"all",,,,"T"),B19)),"")</f>
        <v>137.71</v>
      </c>
      <c r="S19" s="2" t="str">
        <f>IFERROR(RTD("cqg.rtd",,"StudyData",$C19,"MinAll^",,"Month",$R$3,0,"all",,,,"T")&amp;"/"&amp;RTD("cqg.rtd",,"StudyData",$C19,"MinAll^",,"Day",$R$3,0,"all",,,,"T")&amp;"/"&amp;RTD("cqg.rtd",,"StudyData",$C19,"MinAll^",,"Year",$R$3,0,"all",,,,"T"),"")</f>
        <v>11/6/1991</v>
      </c>
      <c r="T19" s="2" t="str">
        <f>IFERROR(IF(B19="B",TRUNC(RTD("cqg.rtd",,"StudyData",$C19,"MinAll^",,"Min",$R$3,0,"all",,,,"T"))&amp;"-"&amp;MOD(RTD("cqg.rtd",,"StudyData",$C19,"MinAll^",,"Min",$R$3,0,"all",,,,"T"),1)*32,TEXT(RTD("cqg.rtd",,"StudyData",$C19,"MinAll^",,"Min",$R$3,0,"all",,,,"T"),B19)),"")</f>
        <v>90.36</v>
      </c>
      <c r="U19" s="2" t="str">
        <f t="shared" si="0"/>
        <v>DL?</v>
      </c>
    </row>
    <row r="20" spans="1:21" ht="18" customHeight="1" x14ac:dyDescent="0.3">
      <c r="A20" s="13">
        <f>IF(LEN(RTD("cqg.rtd",,"ContractData","Tsize("&amp;C20&amp;")","LastQuoteToday",,"T"))-2&lt;0,0,LEN(RTD("cqg.rtd",,"ContractData","Tsize("&amp;C20&amp;")","LastQuoteToday",,"T"))-2)</f>
        <v>2</v>
      </c>
      <c r="B20" s="13" t="str">
        <f>IF(RTD("cqg.rtd",,"ContractData",C20,"TickSize",,"T")=0.00390625,"B",IF(RTD("cqg.rtd",,"ContractData",C20,"TickSize",,"T")=0.0078125,"B",IF(RTD("cqg.rtd",,"ContractData",C20,"TickSize",,"T")=0.015625,"B",IF(RTD("cqg.rtd",,"ContractData",C20,"TickSize",,"T")=0.03125,"B",VLOOKUP(A20,$A$43:$B$50,2,FALSE)))))</f>
        <v>#.00</v>
      </c>
      <c r="C20" s="18" t="s">
        <v>34</v>
      </c>
      <c r="D20" s="32" t="str">
        <f>IFERROR(RTD("cqg.rtd", ,"ContractData", $C20, "LongDescription",, "T"),"")</f>
        <v>Euro Bund (10yr), Sep 22</v>
      </c>
      <c r="E20" s="32"/>
      <c r="F20" s="32"/>
      <c r="G20" s="3" t="str">
        <f>IFERROR(IF(B20="B",RTD("cqg.rtd", ,"ContractData",C20, "LastTradeToday",, "B"),TEXT(RTD("cqg.rtd", ,"ContractData",C20, "LastTradeToday",, "T"),B20)),"")</f>
        <v>144.45</v>
      </c>
      <c r="H20" s="3" t="str">
        <f>IFERROR(IF(B20="B",RTD("cqg.rtd", ,"ContractData",C20, "NetLastTradeToday",, "B"),TEXT(RTD("cqg.rtd", ,"ContractData",C20, "NetLastTradeToday",, "T"),B20)),"")</f>
        <v>-.73</v>
      </c>
      <c r="I20" s="3" t="str">
        <f>IFERROR(IF(B20="B",RTD("cqg.rtd", ,"ContractData",C20, "Y_Settlement",, "B"),TEXT(RTD("cqg.rtd", ,"ContractData",C20, "Y_Settlement",, "T"),B20)),"")</f>
        <v>145.18</v>
      </c>
      <c r="J20" s="3" t="str">
        <f>IFERROR(IF(B20="B",RTD("cqg.rtd", ,"ContractData",C20, "Open",, "B"),TEXT(RTD("cqg.rtd", ,"ContractData",C20, "Open",, "T"),B20)),"")</f>
        <v>144.65</v>
      </c>
      <c r="K20" s="3" t="str">
        <f>IFERROR(IF(B20="B",RTD("cqg.rtd", ,"ContractData",C20, "High",, "B"),TEXT(RTD("cqg.rtd", ,"ContractData",C20, "High",, "T"),B20)),"")</f>
        <v>145.58</v>
      </c>
      <c r="L20" s="3" t="str">
        <f>IFERROR(IF(B20="B",RTD("cqg.rtd", ,"ContractData",C20, "Low",, "B"),TEXT(RTD("cqg.rtd", ,"ContractData",C20, "Low",, "T"),B20)),"")</f>
        <v>144.36</v>
      </c>
      <c r="M20" s="12">
        <f>IFERROR(RTD("cqg.rtd", ,"ContractData",C20, "PerCentNetLastTrade",, "T")/100,"")</f>
        <v>-5.0282408045185288E-3</v>
      </c>
      <c r="N20" s="12">
        <f>IFERROR( RTD("cqg.rtd",,"StudyData",C20, "PCB","BaseType=Index,Index=1", "Close", "AW",,"all",,,"True","T")/100,"")</f>
        <v>-1.7213226289290874E-2</v>
      </c>
      <c r="O20" s="12">
        <f>IFERROR(RTD("cqg.rtd",,"StudyData",C20, "PCB","BaseType=Index,Index=1", "Close", "AM",,"all",,,"True","T")/100,"")</f>
        <v>-4.8293582817235371E-2</v>
      </c>
      <c r="P20" s="12">
        <f>IFERROR( RTD("cqg.rtd",,"StudyData",C20, "PCB","BaseType=Index,Index=1", "Close", "AA",,"all",,,"True","T")/100,"")</f>
        <v>-0.15343140127761812</v>
      </c>
      <c r="Q20" s="3" t="str">
        <f>IFERROR(RTD("cqg.rtd",,"StudyData",$C20,"MaxAll^",,"Month",$R$3,0,"all",,,,"T")&amp;"/"&amp;RTD("cqg.rtd",,"StudyData",$C20,"MaxAll^",,"Day",$R$3,0,"all",,,,"T")&amp;"/"&amp;RTD("cqg.rtd",,"StudyData",$C20,"MaxAll^",,"Year",$R$3,0,"all",,,,"T"),"")</f>
        <v>9/3/2019</v>
      </c>
      <c r="R20" s="3" t="str">
        <f>IFERROR(IF(B20="B",TRUNC(RTD("cqg.rtd",,"StudyData",$C20,"MaxAll^",,"Max",$R$3,0,"all",,,,"T"))&amp;"-"&amp;MOD(RTD("cqg.rtd",,"StudyData",$C20,"MaxAll^",,"Max",$R$3,0,"all",,,,"T"),1)*32,TEXT(RTD("cqg.rtd",,"StudyData",$C20,"MaxAll^",,"Max",$R$3,0,"all",,,,"T"),B20)),"")</f>
        <v>179.67</v>
      </c>
      <c r="S20" s="3" t="str">
        <f>IFERROR(RTD("cqg.rtd",,"StudyData",$C20,"MinAll^",,"Month",$R$3,0,"all",,,,"T")&amp;"/"&amp;RTD("cqg.rtd",,"StudyData",$C20,"MinAll^",,"Day",$R$3,0,"all",,,,"T")&amp;"/"&amp;RTD("cqg.rtd",,"StudyData",$C20,"MinAll^",,"Year",$R$3,0,"all",,,,"T"),"")</f>
        <v>1/16/1991</v>
      </c>
      <c r="T20" s="3" t="str">
        <f>IFERROR(IF(B20="B",TRUNC(RTD("cqg.rtd",,"StudyData",$C20,"MinAll^",,"Min",$R$3,0,"all",,,,"T"))&amp;"-"&amp;MOD(RTD("cqg.rtd",,"StudyData",$C20,"MinAll^",,"Min",$R$3,0,"all",,,,"T"),1)*32,TEXT(RTD("cqg.rtd",,"StudyData",$C20,"MinAll^",,"Min",$R$3,0,"all",,,,"T"),B20)),"")</f>
        <v>81.50</v>
      </c>
      <c r="U20" s="3" t="str">
        <f t="shared" si="0"/>
        <v>DB?</v>
      </c>
    </row>
    <row r="21" spans="1:21" ht="18" customHeight="1" x14ac:dyDescent="0.3">
      <c r="A21" s="13">
        <f>IF(LEN(RTD("cqg.rtd",,"ContractData","Tsize("&amp;C21&amp;")","LastQuoteToday",,"T"))-2&lt;0,0,LEN(RTD("cqg.rtd",,"ContractData","Tsize("&amp;C21&amp;")","LastQuoteToday",,"T"))-2)</f>
        <v>2</v>
      </c>
      <c r="B21" s="13" t="str">
        <f>IF(RTD("cqg.rtd",,"ContractData",C21,"TickSize",,"T")=0.00390625,"B",IF(RTD("cqg.rtd",,"ContractData",C21,"TickSize",,"T")=0.0078125,"B",IF(RTD("cqg.rtd",,"ContractData",C21,"TickSize",,"T")=0.015625,"B",IF(RTD("cqg.rtd",,"ContractData",C21,"TickSize",,"T")=0.03125,"B",VLOOKUP(A21,$A$43:$B$50,2,FALSE)))))</f>
        <v>#.00</v>
      </c>
      <c r="C21" s="17" t="s">
        <v>35</v>
      </c>
      <c r="D21" s="38" t="str">
        <f>IFERROR(RTD("cqg.rtd", ,"ContractData", $C21, "LongDescription",, "T"),"")</f>
        <v>Euro Buxl (30yr), Sep 22</v>
      </c>
      <c r="E21" s="38"/>
      <c r="F21" s="38"/>
      <c r="G21" s="2" t="str">
        <f>IFERROR(IF(B21="B",RTD("cqg.rtd", ,"ContractData",C21, "LastTradeToday",, "B"),TEXT(RTD("cqg.rtd", ,"ContractData",C21, "LastTradeToday",, "T"),B21)),"")</f>
        <v>159.26</v>
      </c>
      <c r="H21" s="2" t="str">
        <f>IFERROR(IF(B21="B",RTD("cqg.rtd", ,"ContractData",C21, "NetLastTradeToday",, "B"),TEXT(RTD("cqg.rtd", ,"ContractData",C21, "NetLastTradeToday",, "T"),B21)),"")</f>
        <v>-2.66</v>
      </c>
      <c r="I21" s="2" t="str">
        <f>IFERROR(IF(B21="B",RTD("cqg.rtd", ,"ContractData",C21, "Y_Settlement",, "B"),TEXT(RTD("cqg.rtd", ,"ContractData",C21, "Y_Settlement",, "T"),B21)),"")</f>
        <v>161.92</v>
      </c>
      <c r="J21" s="2" t="str">
        <f>IFERROR(IF(B21="B",RTD("cqg.rtd", ,"ContractData",C21, "Open",, "B"),TEXT(RTD("cqg.rtd", ,"ContractData",C21, "Open",, "T"),B21)),"")</f>
        <v>161.28</v>
      </c>
      <c r="K21" s="2" t="str">
        <f>IFERROR(IF(B21="B",RTD("cqg.rtd", ,"ContractData",C21, "High",, "B"),TEXT(RTD("cqg.rtd", ,"ContractData",C21, "High",, "T"),B21)),"")</f>
        <v>163.20</v>
      </c>
      <c r="L21" s="2" t="str">
        <f>IFERROR(IF(B21="B",RTD("cqg.rtd", ,"ContractData",C21, "Low",, "B"),TEXT(RTD("cqg.rtd", ,"ContractData",C21, "Low",, "T"),B21)),"")</f>
        <v>159.06</v>
      </c>
      <c r="M21" s="6">
        <f>IFERROR(RTD("cqg.rtd", ,"ContractData",C21, "PerCentNetLastTrade",, "T")/100,"")</f>
        <v>-1.642786561264822E-2</v>
      </c>
      <c r="N21" s="6">
        <f>IFERROR( RTD("cqg.rtd",,"StudyData",C21, "PCB","BaseType=Index,Index=1", "Close", "AW",,"all",,,"True","T")/100,"")</f>
        <v>-2.9375914188201006E-2</v>
      </c>
      <c r="O21" s="6">
        <f>IFERROR(RTD("cqg.rtd",,"StudyData",C21, "PCB","BaseType=Index,Index=1", "Close", "AM",,"all",,,"True","T")/100,"")</f>
        <v>-7.8036355215931552E-2</v>
      </c>
      <c r="P21" s="6">
        <f>IFERROR( RTD("cqg.rtd",,"StudyData",C21, "PCB","BaseType=Index,Index=1", "Close", "AA",,"all",,,"True","T")/100,"")</f>
        <v>-0.30678157917646043</v>
      </c>
      <c r="Q21" s="2" t="str">
        <f>IFERROR(RTD("cqg.rtd",,"StudyData",$C21,"MaxAll^",,"Month",$R$3,0,"all",,,,"T")&amp;"/"&amp;RTD("cqg.rtd",,"StudyData",$C21,"MaxAll^",,"Day",$R$3,0,"all",,,,"T")&amp;"/"&amp;RTD("cqg.rtd",,"StudyData",$C21,"MaxAll^",,"Year",$R$3,0,"all",,,,"T"),"")</f>
        <v>3/9/2020</v>
      </c>
      <c r="R21" s="2" t="str">
        <f>IFERROR(IF(B21="B",TRUNC(RTD("cqg.rtd",,"StudyData",$C21,"MaxAll^",,"Max",$R$3,0,"all",,,,"T"))&amp;"-"&amp;MOD(RTD("cqg.rtd",,"StudyData",$C21,"MaxAll^",,"Max",$R$3,0,"all",,,,"T"),1)*32,TEXT(RTD("cqg.rtd",,"StudyData",$C21,"MaxAll^",,"Max",$R$3,0,"all",,,,"T"),B21)),"")</f>
        <v>240.34</v>
      </c>
      <c r="S21" s="2" t="str">
        <f>IFERROR(RTD("cqg.rtd",,"StudyData",$C21,"MinAll^",,"Month",$R$3,0,"all",,,,"T")&amp;"/"&amp;RTD("cqg.rtd",,"StudyData",$C21,"MinAll^",,"Day",$R$3,0,"all",,,,"T")&amp;"/"&amp;RTD("cqg.rtd",,"StudyData",$C21,"MinAll^",,"Year",$R$3,0,"all",,,,"T"),"")</f>
        <v>7/23/2008</v>
      </c>
      <c r="T21" s="2" t="str">
        <f>IFERROR(IF(B21="B",TRUNC(RTD("cqg.rtd",,"StudyData",$C21,"MinAll^",,"Min",$R$3,0,"all",,,,"T"))&amp;"-"&amp;MOD(RTD("cqg.rtd",,"StudyData",$C21,"MinAll^",,"Min",$R$3,0,"all",,,,"T"),1)*32,TEXT(RTD("cqg.rtd",,"StudyData",$C21,"MinAll^",,"Min",$R$3,0,"all",,,,"T"),B21)),"")</f>
        <v>85.66</v>
      </c>
      <c r="U21" s="2" t="str">
        <f t="shared" si="0"/>
        <v>FGBX?</v>
      </c>
    </row>
    <row r="22" spans="1:21" ht="18" customHeight="1" x14ac:dyDescent="0.3">
      <c r="A22" s="13">
        <f>IF(LEN(RTD("cqg.rtd",,"ContractData","Tsize("&amp;C22&amp;")","LastQuoteToday",,"T"))-2&lt;0,0,LEN(RTD("cqg.rtd",,"ContractData","Tsize("&amp;C22&amp;")","LastQuoteToday",,"T"))-2)</f>
        <v>2</v>
      </c>
      <c r="B22" s="13" t="str">
        <f>IF(RTD("cqg.rtd",,"ContractData",C22,"TickSize",,"T")=0.00390625,"B",IF(RTD("cqg.rtd",,"ContractData",C22,"TickSize",,"T")=0.0078125,"B",IF(RTD("cqg.rtd",,"ContractData",C22,"TickSize",,"T")=0.015625,"B",IF(RTD("cqg.rtd",,"ContractData",C22,"TickSize",,"T")=0.03125,"B",VLOOKUP(A22,$A$43:$B$50,2,FALSE)))))</f>
        <v>#.00</v>
      </c>
      <c r="C22" s="18" t="s">
        <v>36</v>
      </c>
      <c r="D22" s="32" t="str">
        <f>IFERROR(RTD("cqg.rtd", ,"ContractData", $C22, "LongDescription",, "T"),"")</f>
        <v>Long Gilt (CONNECT), Sep 22</v>
      </c>
      <c r="E22" s="32"/>
      <c r="F22" s="32"/>
      <c r="G22" s="3" t="str">
        <f>IFERROR(IF(B22="B",RTD("cqg.rtd", ,"ContractData",C22, "LastTradeToday",, "B"),TEXT(RTD("cqg.rtd", ,"ContractData",C22, "LastTradeToday",, "T"),B22)),"")</f>
        <v>112.45</v>
      </c>
      <c r="H22" s="3" t="str">
        <f>IFERROR(IF(B22="B",RTD("cqg.rtd", ,"ContractData",C22, "NetLastTradeToday",, "B"),TEXT(RTD("cqg.rtd", ,"ContractData",C22, "NetLastTradeToday",, "T"),B22)),"")</f>
        <v>.33</v>
      </c>
      <c r="I22" s="3" t="str">
        <f>IFERROR(IF(B22="B",RTD("cqg.rtd", ,"ContractData",C22, "Y_Settlement",, "B"),TEXT(RTD("cqg.rtd", ,"ContractData",C22, "Y_Settlement",, "T"),B22)),"")</f>
        <v>112.12</v>
      </c>
      <c r="J22" s="3" t="str">
        <f>IFERROR(IF(B22="B",RTD("cqg.rtd", ,"ContractData",C22, "Open",, "B"),TEXT(RTD("cqg.rtd", ,"ContractData",C22, "Open",, "T"),B22)),"")</f>
        <v>112.29</v>
      </c>
      <c r="K22" s="3" t="str">
        <f>IFERROR(IF(B22="B",RTD("cqg.rtd", ,"ContractData",C22, "High",, "B"),TEXT(RTD("cqg.rtd", ,"ContractData",C22, "High",, "T"),B22)),"")</f>
        <v>112.97</v>
      </c>
      <c r="L22" s="3" t="str">
        <f>IFERROR(IF(B22="B",RTD("cqg.rtd", ,"ContractData",C22, "Low",, "B"),TEXT(RTD("cqg.rtd", ,"ContractData",C22, "Low",, "T"),B22)),"")</f>
        <v>112.29</v>
      </c>
      <c r="M22" s="12">
        <f>IFERROR(RTD("cqg.rtd", ,"ContractData",C22, "PerCentNetLastTrade",, "T")/100,"")</f>
        <v>2.9432750624331073E-3</v>
      </c>
      <c r="N22" s="12">
        <f>IFERROR( RTD("cqg.rtd",,"StudyData",C22, "PCB","BaseType=Index,Index=1", "Close", "AW",,"all",,,"True","T")/100,"")</f>
        <v>-4.9553136890540857E-3</v>
      </c>
      <c r="O22" s="12">
        <f>IFERROR(RTD("cqg.rtd",,"StudyData",C22, "PCB","BaseType=Index,Index=1", "Close", "AM",,"all",,,"True","T")/100,"")</f>
        <v>-3.1521832744810928E-2</v>
      </c>
      <c r="P22" s="12">
        <f>IFERROR( RTD("cqg.rtd",,"StudyData",C22, "PCB","BaseType=Index,Index=1", "Close", "AA",,"all",,,"True","T")/100,"")</f>
        <v>-0.11282051282051281</v>
      </c>
      <c r="Q22" s="3" t="str">
        <f>IFERROR(RTD("cqg.rtd",,"StudyData",$C22,"MaxAll^",,"Month",$R$3,0,"all",,,,"T")&amp;"/"&amp;RTD("cqg.rtd",,"StudyData",$C22,"MaxAll^",,"Day",$R$3,0,"all",,,,"T")&amp;"/"&amp;RTD("cqg.rtd",,"StudyData",$C22,"MaxAll^",,"Year",$R$3,0,"all",,,,"T"),"")</f>
        <v>3/9/2020</v>
      </c>
      <c r="R22" s="3" t="str">
        <f>IFERROR(IF(B22="B",TRUNC(RTD("cqg.rtd",,"StudyData",$C22,"MaxAll^",,"Max",$R$3,0,"all",,,,"T"))&amp;"-"&amp;MOD(RTD("cqg.rtd",,"StudyData",$C22,"MaxAll^",,"Max",$R$3,0,"all",,,,"T"),1)*32,TEXT(RTD("cqg.rtd",,"StudyData",$C22,"MaxAll^",,"Max",$R$3,0,"all",,,,"T"),B22)),"")</f>
        <v>139.84</v>
      </c>
      <c r="S22" s="3" t="str">
        <f>IFERROR(RTD("cqg.rtd",,"StudyData",$C22,"MinAll^",,"Month",$R$3,0,"all",,,,"T")&amp;"/"&amp;RTD("cqg.rtd",,"StudyData",$C22,"MinAll^",,"Day",$R$3,0,"all",,,,"T")&amp;"/"&amp;RTD("cqg.rtd",,"StudyData",$C22,"MinAll^",,"Year",$R$3,0,"all",,,,"T"),"")</f>
        <v>1/12/1987</v>
      </c>
      <c r="T22" s="3" t="str">
        <f>IFERROR(IF(B22="B",TRUNC(RTD("cqg.rtd",,"StudyData",$C22,"MinAll^",,"Min",$R$3,0,"all",,,,"T"))&amp;"-"&amp;MOD(RTD("cqg.rtd",,"StudyData",$C22,"MinAll^",,"Min",$R$3,0,"all",,,,"T"),1)*32,TEXT(RTD("cqg.rtd",,"StudyData",$C22,"MinAll^",,"Min",$R$3,0,"all",,,,"T"),B22)),"")</f>
        <v>13.41</v>
      </c>
      <c r="U22" s="3" t="str">
        <f t="shared" si="0"/>
        <v>QGA?</v>
      </c>
    </row>
    <row r="23" spans="1:21" ht="18" customHeight="1" x14ac:dyDescent="0.3">
      <c r="A23" s="13">
        <f>IF(LEN(RTD("cqg.rtd",,"ContractData","Tsize("&amp;C23&amp;")","LastQuoteToday",,"T"))-2&lt;0,0,LEN(RTD("cqg.rtd",,"ContractData","Tsize("&amp;C23&amp;")","LastQuoteToday",,"T"))-2)</f>
        <v>1</v>
      </c>
      <c r="B23" s="13" t="str">
        <f>IF(RTD("cqg.rtd",,"ContractData",C23,"TickSize",,"T")=0.00390625,"B",IF(RTD("cqg.rtd",,"ContractData",C23,"TickSize",,"T")=0.0078125,"B",IF(RTD("cqg.rtd",,"ContractData",C23,"TickSize",,"T")=0.015625,"B",IF(RTD("cqg.rtd",,"ContractData",C23,"TickSize",,"T")=0.03125,"B",VLOOKUP(A23,$A$43:$B$50,2,FALSE)))))</f>
        <v>#.0</v>
      </c>
      <c r="C23" s="17" t="s">
        <v>37</v>
      </c>
      <c r="D23" s="38" t="str">
        <f>IFERROR(RTD("cqg.rtd", ,"ContractData", $C23, "LongDescription",, "T"),"")</f>
        <v>Gold (Globex), Aug 22</v>
      </c>
      <c r="E23" s="38"/>
      <c r="F23" s="38"/>
      <c r="G23" s="2" t="str">
        <f>IFERROR(IF(B23="B",RTD("cqg.rtd", ,"ContractData",C23, "LastTradeToday",, "B"),TEXT(RTD("cqg.rtd", ,"ContractData",C23, "LastTradeToday",, "T"),B23)),"")</f>
        <v>1820.6</v>
      </c>
      <c r="H23" s="2" t="str">
        <f>IFERROR(IF(B23="B",RTD("cqg.rtd", ,"ContractData",C23, "NetLastTradeToday",, "B"),TEXT(RTD("cqg.rtd", ,"ContractData",C23, "NetLastTradeToday",, "T"),B23)),"")</f>
        <v>-11.2</v>
      </c>
      <c r="I23" s="2" t="str">
        <f>IFERROR(IF(B23="B",RTD("cqg.rtd", ,"ContractData",C23, "Y_Settlement",, "B"),TEXT(RTD("cqg.rtd", ,"ContractData",C23, "Y_Settlement",, "T"),B23)),"")</f>
        <v>1831.8</v>
      </c>
      <c r="J23" s="2" t="str">
        <f>IFERROR(IF(B23="B",RTD("cqg.rtd", ,"ContractData",C23, "Open",, "B"),TEXT(RTD("cqg.rtd", ,"ContractData",C23, "Open",, "T"),B23)),"")</f>
        <v>1820.9</v>
      </c>
      <c r="K23" s="2" t="str">
        <f>IFERROR(IF(B23="B",RTD("cqg.rtd", ,"ContractData",C23, "High",, "B"),TEXT(RTD("cqg.rtd", ,"ContractData",C23, "High",, "T"),B23)),"")</f>
        <v>1833.3</v>
      </c>
      <c r="L23" s="2" t="str">
        <f>IFERROR(IF(B23="B",RTD("cqg.rtd", ,"ContractData",C23, "Low",, "B"),TEXT(RTD("cqg.rtd", ,"ContractData",C23, "Low",, "T"),B23)),"")</f>
        <v>1809.2</v>
      </c>
      <c r="M23" s="6">
        <f>IFERROR(RTD("cqg.rtd", ,"ContractData",C23, "PerCentNetLastTrade",, "T")/100,"")</f>
        <v>-6.1142046074899002E-3</v>
      </c>
      <c r="N23" s="6">
        <f>IFERROR( RTD("cqg.rtd",,"StudyData",C23, "PCB","BaseType=Index,Index=1", "Close", "AW",,"all",,,"True","T")/100,"")</f>
        <v>-2.9272194081578173E-2</v>
      </c>
      <c r="O23" s="6">
        <f>IFERROR(RTD("cqg.rtd",,"StudyData",C23, "PCB","BaseType=Index,Index=1", "Close", "AM",,"all",,,"True","T")/100,"")</f>
        <v>-1.5040034624540117E-2</v>
      </c>
      <c r="P23" s="6">
        <f>IFERROR( RTD("cqg.rtd",,"StudyData",C23, "PCB","BaseType=Index,Index=1", "Close", "AA",,"all",,,"True","T")/100,"")</f>
        <v>-8.3337872433138799E-3</v>
      </c>
      <c r="Q23" s="2" t="str">
        <f>IFERROR(RTD("cqg.rtd",,"StudyData",$C23,"MaxAll^",,"Month",$R$3,0,"all",,,,"T")&amp;"/"&amp;RTD("cqg.rtd",,"StudyData",$C23,"MaxAll^",,"Day",$R$3,0,"all",,,,"T")&amp;"/"&amp;RTD("cqg.rtd",,"StudyData",$C23,"MaxAll^",,"Year",$R$3,0,"all",,,,"T"),"")</f>
        <v>8/7/2020</v>
      </c>
      <c r="R23" s="2" t="str">
        <f>IFERROR(IF(B23="B",TRUNC(RTD("cqg.rtd",,"StudyData",$C23,"MaxAll^",,"Max",$R$3,0,"all",,,,"T"))&amp;"-"&amp;MOD(RTD("cqg.rtd",,"StudyData",$C23,"MaxAll^",,"Max",$R$3,0,"all",,,,"T"),1)*32,TEXT(RTD("cqg.rtd",,"StudyData",$C23,"MaxAll^",,"Max",$R$3,0,"all",,,,"T"),B23)),"")</f>
        <v>2089.2</v>
      </c>
      <c r="S23" s="2" t="str">
        <f>IFERROR(RTD("cqg.rtd",,"StudyData",$C23,"MinAll^",,"Month",$R$3,0,"all",,,,"T")&amp;"/"&amp;RTD("cqg.rtd",,"StudyData",$C23,"MinAll^",,"Day",$R$3,0,"all",,,,"T")&amp;"/"&amp;RTD("cqg.rtd",,"StudyData",$C23,"MinAll^",,"Year",$R$3,0,"all",,,,"T"),"")</f>
        <v>8/25/1976</v>
      </c>
      <c r="T23" s="2" t="str">
        <f>IFERROR(IF(B23="B",TRUNC(RTD("cqg.rtd",,"StudyData",$C23,"MinAll^",,"Min",$R$3,0,"all",,,,"T"))&amp;"-"&amp;MOD(RTD("cqg.rtd",,"StudyData",$C23,"MinAll^",,"Min",$R$3,0,"all",,,,"T"),1)*32,TEXT(RTD("cqg.rtd",,"StudyData",$C23,"MinAll^",,"Min",$R$3,0,"all",,,,"T"),B23)),"")</f>
        <v>100.0</v>
      </c>
      <c r="U23" s="2" t="str">
        <f t="shared" si="0"/>
        <v>GCE?</v>
      </c>
    </row>
    <row r="24" spans="1:21" ht="18" customHeight="1" x14ac:dyDescent="0.3">
      <c r="A24" s="13">
        <f>IF(LEN(RTD("cqg.rtd",,"ContractData","Tsize("&amp;C24&amp;")","LastQuoteToday",,"T"))-2&lt;0,0,LEN(RTD("cqg.rtd",,"ContractData","Tsize("&amp;C24&amp;")","LastQuoteToday",,"T"))-2)</f>
        <v>3</v>
      </c>
      <c r="B24" s="13" t="str">
        <f>IF(RTD("cqg.rtd",,"ContractData",C24,"TickSize",,"T")=0.00390625,"B",IF(RTD("cqg.rtd",,"ContractData",C24,"TickSize",,"T")=0.0078125,"B",IF(RTD("cqg.rtd",,"ContractData",C24,"TickSize",,"T")=0.015625,"B",IF(RTD("cqg.rtd",,"ContractData",C24,"TickSize",,"T")=0.03125,"B",VLOOKUP(A24,$A$43:$B$50,2,FALSE)))))</f>
        <v>#.000</v>
      </c>
      <c r="C24" s="18" t="s">
        <v>38</v>
      </c>
      <c r="D24" s="32" t="str">
        <f>IFERROR(RTD("cqg.rtd", ,"ContractData", $C24, "LongDescription",, "T"),"")</f>
        <v>Silver (Globex), Jul 22</v>
      </c>
      <c r="E24" s="32"/>
      <c r="F24" s="32"/>
      <c r="G24" s="3" t="str">
        <f>IFERROR(IF(B24="B",RTD("cqg.rtd", ,"ContractData",C24, "LastTradeToday",, "B"),TEXT(RTD("cqg.rtd", ,"ContractData",C24, "LastTradeToday",, "T"),B24)),"")</f>
        <v>21.105</v>
      </c>
      <c r="H24" s="3" t="str">
        <f>IFERROR(IF(B24="B",RTD("cqg.rtd", ,"ContractData",C24, "NetLastTradeToday",, "B"),TEXT(RTD("cqg.rtd", ,"ContractData",C24, "NetLastTradeToday",, "T"),B24)),"")</f>
        <v>-.150</v>
      </c>
      <c r="I24" s="3" t="str">
        <f>IFERROR(IF(B24="B",RTD("cqg.rtd", ,"ContractData",C24, "Y_Settlement",, "B"),TEXT(RTD("cqg.rtd", ,"ContractData",C24, "Y_Settlement",, "T"),B24)),"")</f>
        <v>21.255</v>
      </c>
      <c r="J24" s="3" t="str">
        <f>IFERROR(IF(B24="B",RTD("cqg.rtd", ,"ContractData",C24, "Open",, "B"),TEXT(RTD("cqg.rtd", ,"ContractData",C24, "Open",, "T"),B24)),"")</f>
        <v>21.070</v>
      </c>
      <c r="K24" s="3" t="str">
        <f>IFERROR(IF(B24="B",RTD("cqg.rtd", ,"ContractData",C24, "High",, "B"),TEXT(RTD("cqg.rtd", ,"ContractData",C24, "High",, "T"),B24)),"")</f>
        <v>21.360</v>
      </c>
      <c r="L24" s="3" t="str">
        <f>IFERROR(IF(B24="B",RTD("cqg.rtd", ,"ContractData",C24, "Low",, "B"),TEXT(RTD("cqg.rtd", ,"ContractData",C24, "Low",, "T"),B24)),"")</f>
        <v>20.995</v>
      </c>
      <c r="M24" s="12">
        <f>IFERROR(RTD("cqg.rtd", ,"ContractData",C24, "PerCentNetLastTrade",, "T")/100,"")</f>
        <v>-7.0571630204657732E-3</v>
      </c>
      <c r="N24" s="12">
        <f>IFERROR( RTD("cqg.rtd",,"StudyData",C24, "PCB","BaseType=Index,Index=1", "Close", "AW",,"all",,,"True","T")/100,"")</f>
        <v>-3.7663581232045981E-2</v>
      </c>
      <c r="O24" s="12">
        <f>IFERROR(RTD("cqg.rtd",,"StudyData",C24, "PCB","BaseType=Index,Index=1", "Close", "AM",,"all",,,"True","T")/100,"")</f>
        <v>-2.6881224640354043E-2</v>
      </c>
      <c r="P24" s="12">
        <f>IFERROR( RTD("cqg.rtd",,"StudyData",C24, "PCB","BaseType=Index,Index=1", "Close", "AA",,"all",,,"True","T")/100,"")</f>
        <v>-9.8616212522422517E-2</v>
      </c>
      <c r="Q24" s="3" t="str">
        <f>IFERROR(RTD("cqg.rtd",,"StudyData",$C24,"MaxAll^",,"Month",$R$3,0,"all",,,,"T")&amp;"/"&amp;RTD("cqg.rtd",,"StudyData",$C24,"MaxAll^",,"Day",$R$3,0,"all",,,,"T")&amp;"/"&amp;RTD("cqg.rtd",,"StudyData",$C24,"MaxAll^",,"Year",$R$3,0,"all",,,,"T"),"")</f>
        <v>4/25/2011</v>
      </c>
      <c r="R24" s="3" t="str">
        <f>IFERROR(IF(B24="B",TRUNC(RTD("cqg.rtd",,"StudyData",$C24,"MaxAll^",,"Max",$R$3,0,"all",,,,"T"))&amp;"-"&amp;MOD(RTD("cqg.rtd",,"StudyData",$C24,"MaxAll^",,"Max",$R$3,0,"all",,,,"T"),1)*32,TEXT(RTD("cqg.rtd",,"StudyData",$C24,"MaxAll^",,"Max",$R$3,0,"all",,,,"T"),B24)),"")</f>
        <v>49.820</v>
      </c>
      <c r="S24" s="3" t="str">
        <f>IFERROR(RTD("cqg.rtd",,"StudyData",$C24,"MinAll^",,"Month",$R$3,0,"all",,,,"T")&amp;"/"&amp;RTD("cqg.rtd",,"StudyData",$C24,"MinAll^",,"Day",$R$3,0,"all",,,,"T")&amp;"/"&amp;RTD("cqg.rtd",,"StudyData",$C24,"MinAll^",,"Year",$R$3,0,"all",,,,"T"),"")</f>
        <v>11/3/1971</v>
      </c>
      <c r="T24" s="3" t="str">
        <f>IFERROR(IF(B24="B",TRUNC(RTD("cqg.rtd",,"StudyData",$C24,"MinAll^",,"Min",$R$3,0,"all",,,,"T"))&amp;"-"&amp;MOD(RTD("cqg.rtd",,"StudyData",$C24,"MinAll^",,"Min",$R$3,0,"all",,,,"T"),1)*32,TEXT(RTD("cqg.rtd",,"StudyData",$C24,"MinAll^",,"Min",$R$3,0,"all",,,,"T"),B24)),"")</f>
        <v>1.375</v>
      </c>
      <c r="U24" s="3" t="str">
        <f t="shared" si="0"/>
        <v>SIE?</v>
      </c>
    </row>
    <row r="25" spans="1:21" ht="18" customHeight="1" x14ac:dyDescent="0.3">
      <c r="A25" s="13">
        <f>IF(LEN(RTD("cqg.rtd",,"ContractData","Tsize("&amp;C25&amp;")","LastQuoteToday",,"T"))-2&lt;0,0,LEN(RTD("cqg.rtd",,"ContractData","Tsize("&amp;C25&amp;")","LastQuoteToday",,"T"))-2)</f>
        <v>1</v>
      </c>
      <c r="B25" s="13" t="str">
        <f>IF(RTD("cqg.rtd",,"ContractData",C25,"TickSize",,"T")=0.00390625,"B",IF(RTD("cqg.rtd",,"ContractData",C25,"TickSize",,"T")=0.0078125,"B",IF(RTD("cqg.rtd",,"ContractData",C25,"TickSize",,"T")=0.015625,"B",IF(RTD("cqg.rtd",,"ContractData",C25,"TickSize",,"T")=0.03125,"B",VLOOKUP(A25,$A$43:$B$50,2,FALSE)))))</f>
        <v>#.0</v>
      </c>
      <c r="C25" s="17" t="s">
        <v>39</v>
      </c>
      <c r="D25" s="38" t="str">
        <f>IFERROR(RTD("cqg.rtd", ,"ContractData", $C25, "LongDescription",, "T"),"")</f>
        <v>Platinum (Globex), Jul 22</v>
      </c>
      <c r="E25" s="38"/>
      <c r="F25" s="38"/>
      <c r="G25" s="2" t="str">
        <f>IFERROR(IF(B25="B",RTD("cqg.rtd", ,"ContractData",C25, "LastTradeToday",, "B"),TEXT(RTD("cqg.rtd", ,"ContractData",C25, "LastTradeToday",, "T"),B25)),"")</f>
        <v>924.2</v>
      </c>
      <c r="H25" s="2" t="str">
        <f>IFERROR(IF(B25="B",RTD("cqg.rtd", ,"ContractData",C25, "NetLastTradeToday",, "B"),TEXT(RTD("cqg.rtd", ,"ContractData",C25, "NetLastTradeToday",, "T"),B25)),"")</f>
        <v>-8.1</v>
      </c>
      <c r="I25" s="2" t="str">
        <f>IFERROR(IF(B25="B",RTD("cqg.rtd", ,"ContractData",C25, "Y_Settlement",, "B"),TEXT(RTD("cqg.rtd", ,"ContractData",C25, "Y_Settlement",, "T"),B25)),"")</f>
        <v>932.3</v>
      </c>
      <c r="J25" s="2" t="str">
        <f>IFERROR(IF(B25="B",RTD("cqg.rtd", ,"ContractData",C25, "Open",, "B"),TEXT(RTD("cqg.rtd", ,"ContractData",C25, "Open",, "T"),B25)),"")</f>
        <v>925.4</v>
      </c>
      <c r="K25" s="2" t="str">
        <f>IFERROR(IF(B25="B",RTD("cqg.rtd", ,"ContractData",C25, "High",, "B"),TEXT(RTD("cqg.rtd", ,"ContractData",C25, "High",, "T"),B25)),"")</f>
        <v>939.3</v>
      </c>
      <c r="L25" s="2" t="str">
        <f>IFERROR(IF(B25="B",RTD("cqg.rtd", ,"ContractData",C25, "Low",, "B"),TEXT(RTD("cqg.rtd", ,"ContractData",C25, "Low",, "T"),B25)),"")</f>
        <v>920.2</v>
      </c>
      <c r="M25" s="6">
        <f>IFERROR(RTD("cqg.rtd", ,"ContractData",C25, "PerCentNetLastTrade",, "T")/100,"")</f>
        <v>-8.6881904966212599E-3</v>
      </c>
      <c r="N25" s="6">
        <f>IFERROR( RTD("cqg.rtd",,"StudyData",C25, "PCB","BaseType=Index,Index=1", "Close", "AW",,"all",,,"True","T")/100,"")</f>
        <v>-4.8197734294541661E-2</v>
      </c>
      <c r="O25" s="6">
        <f>IFERROR(RTD("cqg.rtd",,"StudyData",C25, "PCB","BaseType=Index,Index=1", "Close", "AM",,"all",,,"True","T")/100,"")</f>
        <v>-4.5543736445316556E-2</v>
      </c>
      <c r="P25" s="6">
        <f>IFERROR( RTD("cqg.rtd",,"StudyData",C25, "PCB","BaseType=Index,Index=1", "Close", "AA",,"all",,,"True","T")/100,"")</f>
        <v>-4.386509414442373E-2</v>
      </c>
      <c r="Q25" s="2" t="str">
        <f>IFERROR(RTD("cqg.rtd",,"StudyData",$C25,"MaxAll^",,"Month",$R$3,0,"all",,,,"T")&amp;"/"&amp;RTD("cqg.rtd",,"StudyData",$C25,"MaxAll^",,"Day",$R$3,0,"all",,,,"T")&amp;"/"&amp;RTD("cqg.rtd",,"StudyData",$C25,"MaxAll^",,"Year",$R$3,0,"all",,,,"T"),"")</f>
        <v>3/4/2008</v>
      </c>
      <c r="R25" s="2" t="str">
        <f>IFERROR(IF(B25="B",TRUNC(RTD("cqg.rtd",,"StudyData",$C25,"MaxAll^",,"Max",$R$3,0,"all",,,,"T"))&amp;"-"&amp;MOD(RTD("cqg.rtd",,"StudyData",$C25,"MaxAll^",,"Max",$R$3,0,"all",,,,"T"),1)*32,TEXT(RTD("cqg.rtd",,"StudyData",$C25,"MaxAll^",,"Max",$R$3,0,"all",,,,"T"),B25)),"")</f>
        <v>2308.8</v>
      </c>
      <c r="S25" s="2" t="str">
        <f>IFERROR(RTD("cqg.rtd",,"StudyData",$C25,"MinAll^",,"Month",$R$3,0,"all",,,,"T")&amp;"/"&amp;RTD("cqg.rtd",,"StudyData",$C25,"MinAll^",,"Day",$R$3,0,"all",,,,"T")&amp;"/"&amp;RTD("cqg.rtd",,"StudyData",$C25,"MinAll^",,"Year",$R$3,0,"all",,,,"T"),"")</f>
        <v>10/30/1972</v>
      </c>
      <c r="T25" s="2" t="str">
        <f>IFERROR(IF(B25="B",TRUNC(RTD("cqg.rtd",,"StudyData",$C25,"MinAll^",,"Min",$R$3,0,"all",,,,"T"))&amp;"-"&amp;MOD(RTD("cqg.rtd",,"StudyData",$C25,"MinAll^",,"Min",$R$3,0,"all",,,,"T"),1)*32,TEXT(RTD("cqg.rtd",,"StudyData",$C25,"MinAll^",,"Min",$R$3,0,"all",,,,"T"),B25)),"")</f>
        <v>126.0</v>
      </c>
      <c r="U25" s="2" t="str">
        <f t="shared" si="0"/>
        <v>PLE?</v>
      </c>
    </row>
    <row r="26" spans="1:21" ht="18" customHeight="1" x14ac:dyDescent="0.3">
      <c r="A26" s="13">
        <f>IF(LEN(RTD("cqg.rtd",,"ContractData","Tsize("&amp;C26&amp;")","LastQuoteToday",,"T"))-2&lt;0,0,LEN(RTD("cqg.rtd",,"ContractData","Tsize("&amp;C26&amp;")","LastQuoteToday",,"T"))-2)</f>
        <v>2</v>
      </c>
      <c r="B26" s="13" t="str">
        <f>IF(RTD("cqg.rtd",,"ContractData",C26,"TickSize",,"T")=0.00390625,"B",IF(RTD("cqg.rtd",,"ContractData",C26,"TickSize",,"T")=0.0078125,"B",IF(RTD("cqg.rtd",,"ContractData",C26,"TickSize",,"T")=0.015625,"B",IF(RTD("cqg.rtd",,"ContractData",C26,"TickSize",,"T")=0.03125,"B",VLOOKUP(A26,$A$43:$B$50,2,FALSE)))))</f>
        <v>#.00</v>
      </c>
      <c r="C26" s="18" t="s">
        <v>40</v>
      </c>
      <c r="D26" s="32" t="str">
        <f>IFERROR(RTD("cqg.rtd", ,"ContractData", $C26, "LongDescription",, "T"),"")</f>
        <v>Crude Light (Globex), Jul 22</v>
      </c>
      <c r="E26" s="32"/>
      <c r="F26" s="32"/>
      <c r="G26" s="3" t="str">
        <f>IFERROR(IF(B26="B",RTD("cqg.rtd", ,"ContractData",C26, "LastTradeToday",, "B"),TEXT(RTD("cqg.rtd", ,"ContractData",C26, "LastTradeToday",, "T"),B26)),"")</f>
        <v>121.75</v>
      </c>
      <c r="H26" s="3" t="str">
        <f>IFERROR(IF(B26="B",RTD("cqg.rtd", ,"ContractData",C26, "NetLastTradeToday",, "B"),TEXT(RTD("cqg.rtd", ,"ContractData",C26, "NetLastTradeToday",, "T"),B26)),"")</f>
        <v>.82</v>
      </c>
      <c r="I26" s="3" t="str">
        <f>IFERROR(IF(B26="B",RTD("cqg.rtd", ,"ContractData",C26, "Y_Settlement",, "B"),TEXT(RTD("cqg.rtd", ,"ContractData",C26, "Y_Settlement",, "T"),B26)),"")</f>
        <v>120.93</v>
      </c>
      <c r="J26" s="3" t="str">
        <f>IFERROR(IF(B26="B",RTD("cqg.rtd", ,"ContractData",C26, "Open",, "B"),TEXT(RTD("cqg.rtd", ,"ContractData",C26, "Open",, "T"),B26)),"")</f>
        <v>121.09</v>
      </c>
      <c r="K26" s="3" t="str">
        <f>IFERROR(IF(B26="B",RTD("cqg.rtd", ,"ContractData",C26, "High",, "B"),TEXT(RTD("cqg.rtd", ,"ContractData",C26, "High",, "T"),B26)),"")</f>
        <v>122.37</v>
      </c>
      <c r="L26" s="3" t="str">
        <f>IFERROR(IF(B26="B",RTD("cqg.rtd", ,"ContractData",C26, "Low",, "B"),TEXT(RTD("cqg.rtd", ,"ContractData",C26, "Low",, "T"),B26)),"")</f>
        <v>120.38</v>
      </c>
      <c r="M26" s="12">
        <f>IFERROR(RTD("cqg.rtd", ,"ContractData",C26, "PerCentNetLastTrade",, "T")/100,"")</f>
        <v>6.7807822707351365E-3</v>
      </c>
      <c r="N26" s="12">
        <f>IFERROR( RTD("cqg.rtd",,"StudyData",C26, "PCB","BaseType=Index,Index=1", "Close", "AW",,"all",,,"True","T")/100,"")</f>
        <v>8.9500290047236138E-3</v>
      </c>
      <c r="O26" s="12">
        <f>IFERROR(RTD("cqg.rtd",,"StudyData",C26, "PCB","BaseType=Index,Index=1", "Close", "AM",,"all",,,"True","T")/100,"")</f>
        <v>6.1742391209557844E-2</v>
      </c>
      <c r="P26" s="12">
        <f>IFERROR( RTD("cqg.rtd",,"StudyData",C26, "PCB","BaseType=Index,Index=1", "Close", "AA",,"all",,,"True","T")/100,"")</f>
        <v>0.67284968397911515</v>
      </c>
      <c r="Q26" s="3" t="str">
        <f>IFERROR(RTD("cqg.rtd",,"StudyData",$C26,"MaxAll^",,"Month",$R$3,0,"all",,,,"T")&amp;"/"&amp;RTD("cqg.rtd",,"StudyData",$C26,"MaxAll^",,"Day",$R$3,0,"all",,,,"T")&amp;"/"&amp;RTD("cqg.rtd",,"StudyData",$C26,"MaxAll^",,"Year",$R$3,0,"all",,,,"T"),"")</f>
        <v>7/11/2008</v>
      </c>
      <c r="R26" s="3" t="str">
        <f>IFERROR(IF(B26="B",TRUNC(RTD("cqg.rtd",,"StudyData",$C26,"MaxAll^",,"Max",$R$3,0,"all",,,,"T"))&amp;"-"&amp;MOD(RTD("cqg.rtd",,"StudyData",$C26,"MaxAll^",,"Max",$R$3,0,"all",,,,"T"),1)*32,TEXT(RTD("cqg.rtd",,"StudyData",$C26,"MaxAll^",,"Max",$R$3,0,"all",,,,"T"),B26)),"")</f>
        <v>147.27</v>
      </c>
      <c r="S26" s="3" t="str">
        <f>IFERROR(RTD("cqg.rtd",,"StudyData",$C26,"MinAll^",,"Month",$R$3,0,"all",,,,"T")&amp;"/"&amp;RTD("cqg.rtd",,"StudyData",$C26,"MinAll^",,"Day",$R$3,0,"all",,,,"T")&amp;"/"&amp;RTD("cqg.rtd",,"StudyData",$C26,"MinAll^",,"Year",$R$3,0,"all",,,,"T"),"")</f>
        <v>4/21/2020</v>
      </c>
      <c r="T26" s="3" t="str">
        <f>IFERROR(IF(B26="B",TRUNC(RTD("cqg.rtd",,"StudyData",$C26,"MinAll^",,"Min",$R$3,0,"all",,,,"T"))&amp;"-"&amp;MOD(RTD("cqg.rtd",,"StudyData",$C26,"MinAll^",,"Min",$R$3,0,"all",,,,"T"),1)*32,TEXT(RTD("cqg.rtd",,"StudyData",$C26,"MinAll^",,"Min",$R$3,0,"all",,,,"T"),B26)),"")</f>
        <v>6.50</v>
      </c>
      <c r="U26" s="3" t="str">
        <f t="shared" si="0"/>
        <v>CLE?</v>
      </c>
    </row>
    <row r="27" spans="1:21" ht="18" customHeight="1" x14ac:dyDescent="0.3">
      <c r="A27" s="13">
        <f>IF(LEN(RTD("cqg.rtd",,"ContractData","Tsize("&amp;C27&amp;")","LastQuoteToday",,"T"))-2&lt;0,0,LEN(RTD("cqg.rtd",,"ContractData","Tsize("&amp;C27&amp;")","LastQuoteToday",,"T"))-2)</f>
        <v>4</v>
      </c>
      <c r="B27" s="13" t="str">
        <f>IF(RTD("cqg.rtd",,"ContractData",C27,"TickSize",,"T")=0.00390625,"B",IF(RTD("cqg.rtd",,"ContractData",C27,"TickSize",,"T")=0.0078125,"B",IF(RTD("cqg.rtd",,"ContractData",C27,"TickSize",,"T")=0.015625,"B",IF(RTD("cqg.rtd",,"ContractData",C27,"TickSize",,"T")=0.03125,"B",VLOOKUP(A27,$A$43:$B$50,2,FALSE)))))</f>
        <v>#.0000</v>
      </c>
      <c r="C27" s="17" t="s">
        <v>41</v>
      </c>
      <c r="D27" s="38" t="str">
        <f>IFERROR(RTD("cqg.rtd", ,"ContractData", $C27, "LongDescription",, "T"),"")</f>
        <v>NY Harbor ULSD, Jul 22</v>
      </c>
      <c r="E27" s="38"/>
      <c r="F27" s="38"/>
      <c r="G27" s="2" t="str">
        <f>IFERROR(IF(B27="B",RTD("cqg.rtd", ,"ContractData",C27, "LastTradeToday",, "B"),TEXT(RTD("cqg.rtd", ,"ContractData",C27, "LastTradeToday",, "T"),B27)),"")</f>
        <v>4.3367</v>
      </c>
      <c r="H27" s="2" t="str">
        <f>IFERROR(IF(B27="B",RTD("cqg.rtd", ,"ContractData",C27, "NetLastTradeToday",, "B"),TEXT(RTD("cqg.rtd", ,"ContractData",C27, "NetLastTradeToday",, "T"),B27)),"")</f>
        <v>.0533</v>
      </c>
      <c r="I27" s="2" t="str">
        <f>IFERROR(IF(B27="B",RTD("cqg.rtd", ,"ContractData",C27, "Y_Settlement",, "B"),TEXT(RTD("cqg.rtd", ,"ContractData",C27, "Y_Settlement",, "T"),B27)),"")</f>
        <v>4.2834</v>
      </c>
      <c r="J27" s="2" t="str">
        <f>IFERROR(IF(B27="B",RTD("cqg.rtd", ,"ContractData",C27, "Open",, "B"),TEXT(RTD("cqg.rtd", ,"ContractData",C27, "Open",, "T"),B27)),"")</f>
        <v>4.2749</v>
      </c>
      <c r="K27" s="2" t="str">
        <f>IFERROR(IF(B27="B",RTD("cqg.rtd", ,"ContractData",C27, "High",, "B"),TEXT(RTD("cqg.rtd", ,"ContractData",C27, "High",, "T"),B27)),"")</f>
        <v>4.3511</v>
      </c>
      <c r="L27" s="2" t="str">
        <f>IFERROR(IF(B27="B",RTD("cqg.rtd", ,"ContractData",C27, "Low",, "B"),TEXT(RTD("cqg.rtd", ,"ContractData",C27, "Low",, "T"),B27)),"")</f>
        <v>4.2488</v>
      </c>
      <c r="M27" s="6">
        <f>IFERROR(RTD("cqg.rtd", ,"ContractData",C27, "PerCentNetLastTrade",, "T")/100,"")</f>
        <v>1.2443386095158051E-2</v>
      </c>
      <c r="N27" s="6">
        <f>IFERROR( RTD("cqg.rtd",,"StudyData",C27, "PCB","BaseType=Index,Index=1", "Close", "AW",,"all",,,"True","T")/100,"")</f>
        <v>-6.8701765635375365E-3</v>
      </c>
      <c r="O27" s="6">
        <f>IFERROR(RTD("cqg.rtd",,"StudyData",C27, "PCB","BaseType=Index,Index=1", "Close", "AM",,"all",,,"True","T")/100,"")</f>
        <v>0.1020838627700128</v>
      </c>
      <c r="P27" s="6">
        <f>IFERROR( RTD("cqg.rtd",,"StudyData",C27, "PCB","BaseType=Index,Index=1", "Close", "AA",,"all",,,"True","T")/100,"")</f>
        <v>0.92579599449353889</v>
      </c>
      <c r="Q27" s="2" t="str">
        <f>IFERROR(RTD("cqg.rtd",,"StudyData",$C27,"MaxAll^",,"Month",$R$3,0,"all",,,,"T")&amp;"/"&amp;RTD("cqg.rtd",,"StudyData",$C27,"MaxAll^",,"Day",$R$3,0,"all",,,,"T")&amp;"/"&amp;RTD("cqg.rtd",,"StudyData",$C27,"MaxAll^",,"Year",$R$3,0,"all",,,,"T"),"")</f>
        <v>3/9/2022</v>
      </c>
      <c r="R27" s="2" t="str">
        <f>IFERROR(IF(B27="B",TRUNC(RTD("cqg.rtd",,"StudyData",$C27,"MaxAll^",,"Max",$R$3,0,"all",,,,"T"))&amp;"-"&amp;MOD(RTD("cqg.rtd",,"StudyData",$C27,"MaxAll^",,"Max",$R$3,0,"all",,,,"T"),1)*32,TEXT(RTD("cqg.rtd",,"StudyData",$C27,"MaxAll^",,"Max",$R$3,0,"all",,,,"T"),B27)),"")</f>
        <v>4.6709</v>
      </c>
      <c r="S27" s="2" t="str">
        <f>IFERROR(RTD("cqg.rtd",,"StudyData",$C27,"MinAll^",,"Month",$R$3,0,"all",,,,"T")&amp;"/"&amp;RTD("cqg.rtd",,"StudyData",$C27,"MinAll^",,"Day",$R$3,0,"all",,,,"T")&amp;"/"&amp;RTD("cqg.rtd",,"StudyData",$C27,"MinAll^",,"Year",$R$3,0,"all",,,,"T"),"")</f>
        <v>2/17/1999</v>
      </c>
      <c r="T27" s="2" t="str">
        <f>IFERROR(IF(B27="B",TRUNC(RTD("cqg.rtd",,"StudyData",$C27,"MinAll^",,"Min",$R$3,0,"all",,,,"T"))&amp;"-"&amp;MOD(RTD("cqg.rtd",,"StudyData",$C27,"MinAll^",,"Min",$R$3,0,"all",,,,"T"),1)*32,TEXT(RTD("cqg.rtd",,"StudyData",$C27,"MinAll^",,"Min",$R$3,0,"all",,,,"T"),B27)),"")</f>
        <v>.2930</v>
      </c>
      <c r="U27" s="2" t="str">
        <f t="shared" si="0"/>
        <v>HOE?</v>
      </c>
    </row>
    <row r="28" spans="1:21" ht="18" customHeight="1" x14ac:dyDescent="0.3">
      <c r="A28" s="13">
        <f>IF(LEN(RTD("cqg.rtd",,"ContractData","Tsize("&amp;C28&amp;")","LastQuoteToday",,"T"))-2&lt;0,0,LEN(RTD("cqg.rtd",,"ContractData","Tsize("&amp;C28&amp;")","LastQuoteToday",,"T"))-2)</f>
        <v>4</v>
      </c>
      <c r="B28" s="13" t="str">
        <f>IF(RTD("cqg.rtd",,"ContractData",C28,"TickSize",,"T")=0.00390625,"B",IF(RTD("cqg.rtd",,"ContractData",C28,"TickSize",,"T")=0.0078125,"B",IF(RTD("cqg.rtd",,"ContractData",C28,"TickSize",,"T")=0.015625,"B",IF(RTD("cqg.rtd",,"ContractData",C28,"TickSize",,"T")=0.03125,"B",VLOOKUP(A28,$A$43:$B$50,2,FALSE)))))</f>
        <v>#.0000</v>
      </c>
      <c r="C28" s="18" t="s">
        <v>42</v>
      </c>
      <c r="D28" s="32" t="str">
        <f>IFERROR(RTD("cqg.rtd", ,"ContractData", $C28, "LongDescription",, "T"),"")</f>
        <v>RBOB Gasoline (Globex), Jul 22</v>
      </c>
      <c r="E28" s="32"/>
      <c r="F28" s="32"/>
      <c r="G28" s="3" t="str">
        <f>IFERROR(IF(B28="B",RTD("cqg.rtd", ,"ContractData",C28, "LastTradeToday",, "B"),TEXT(RTD("cqg.rtd", ,"ContractData",C28, "LastTradeToday",, "T"),B28)),"")</f>
        <v>4.0777</v>
      </c>
      <c r="H28" s="3" t="str">
        <f>IFERROR(IF(B28="B",RTD("cqg.rtd", ,"ContractData",C28, "NetLastTradeToday",, "B"),TEXT(RTD("cqg.rtd", ,"ContractData",C28, "NetLastTradeToday",, "T"),B28)),"")</f>
        <v>.0424</v>
      </c>
      <c r="I28" s="3" t="str">
        <f>IFERROR(IF(B28="B",RTD("cqg.rtd", ,"ContractData",C28, "Y_Settlement",, "B"),TEXT(RTD("cqg.rtd", ,"ContractData",C28, "Y_Settlement",, "T"),B28)),"")</f>
        <v>4.0353</v>
      </c>
      <c r="J28" s="3" t="str">
        <f>IFERROR(IF(B28="B",RTD("cqg.rtd", ,"ContractData",C28, "Open",, "B"),TEXT(RTD("cqg.rtd", ,"ContractData",C28, "Open",, "T"),B28)),"")</f>
        <v>4.0100</v>
      </c>
      <c r="K28" s="3" t="str">
        <f>IFERROR(IF(B28="B",RTD("cqg.rtd", ,"ContractData",C28, "High",, "B"),TEXT(RTD("cqg.rtd", ,"ContractData",C28, "High",, "T"),B28)),"")</f>
        <v>4.0931</v>
      </c>
      <c r="L28" s="3" t="str">
        <f>IFERROR(IF(B28="B",RTD("cqg.rtd", ,"ContractData",C28, "Low",, "B"),TEXT(RTD("cqg.rtd", ,"ContractData",C28, "Low",, "T"),B28)),"")</f>
        <v>4.0074</v>
      </c>
      <c r="M28" s="12">
        <f>IFERROR(RTD("cqg.rtd", ,"ContractData",C28, "PerCentNetLastTrade",, "T")/100,"")</f>
        <v>1.0507273313012664E-2</v>
      </c>
      <c r="N28" s="12">
        <f>IFERROR( RTD("cqg.rtd",,"StudyData",C28, "PCB","BaseType=Index,Index=1", "Close", "AW",,"all",,,"True","T")/100,"")</f>
        <v>-2.2649920905038114E-2</v>
      </c>
      <c r="O28" s="12">
        <f>IFERROR(RTD("cqg.rtd",,"StudyData",C28, "PCB","BaseType=Index,Index=1", "Close", "AM",,"all",,,"True","T")/100,"")</f>
        <v>4.1238956130943194E-2</v>
      </c>
      <c r="P28" s="12">
        <f>IFERROR( RTD("cqg.rtd",,"StudyData",C28, "PCB","BaseType=Index,Index=1", "Close", "AA",,"all",,,"True","T")/100,"")</f>
        <v>0.78681915779326028</v>
      </c>
      <c r="Q28" s="3" t="str">
        <f>IFERROR(RTD("cqg.rtd",,"StudyData",$C28,"MaxAll^",,"Month",$R$3,0,"all",,,,"T")&amp;"/"&amp;RTD("cqg.rtd",,"StudyData",$C28,"MaxAll^",,"Day",$R$3,0,"all",,,,"T")&amp;"/"&amp;RTD("cqg.rtd",,"StudyData",$C28,"MaxAll^",,"Year",$R$3,0,"all",,,,"T"),"")</f>
        <v>6/6/2022</v>
      </c>
      <c r="R28" s="3" t="str">
        <f>IFERROR(IF(B28="B",TRUNC(RTD("cqg.rtd",,"StudyData",$C28,"MaxAll^",,"Max",$R$3,0,"all",,,,"T"))&amp;"-"&amp;MOD(RTD("cqg.rtd",,"StudyData",$C28,"MaxAll^",,"Max",$R$3,0,"all",,,,"T"),1)*32,TEXT(RTD("cqg.rtd",,"StudyData",$C28,"MaxAll^",,"Max",$R$3,0,"all",,,,"T"),B28)),"")</f>
        <v>4.3260</v>
      </c>
      <c r="S28" s="3" t="str">
        <f>IFERROR(RTD("cqg.rtd",,"StudyData",$C28,"MinAll^",,"Month",$R$3,0,"all",,,,"T")&amp;"/"&amp;RTD("cqg.rtd",,"StudyData",$C28,"MinAll^",,"Day",$R$3,0,"all",,,,"T")&amp;"/"&amp;RTD("cqg.rtd",,"StudyData",$C28,"MinAll^",,"Year",$R$3,0,"all",,,,"T"),"")</f>
        <v>2/17/1999</v>
      </c>
      <c r="T28" s="3" t="str">
        <f>IFERROR(IF(B28="B",TRUNC(RTD("cqg.rtd",,"StudyData",$C28,"MinAll^",,"Min",$R$3,0,"all",,,,"T"))&amp;"-"&amp;MOD(RTD("cqg.rtd",,"StudyData",$C28,"MinAll^",,"Min",$R$3,0,"all",,,,"T"),1)*32,TEXT(RTD("cqg.rtd",,"StudyData",$C28,"MinAll^",,"Min",$R$3,0,"all",,,,"T"),B28)),"")</f>
        <v>.3255</v>
      </c>
      <c r="U28" s="3" t="str">
        <f t="shared" si="0"/>
        <v>RBE?</v>
      </c>
    </row>
    <row r="29" spans="1:21" ht="18" customHeight="1" x14ac:dyDescent="0.3">
      <c r="A29" s="13">
        <f>IF(LEN(RTD("cqg.rtd",,"ContractData","Tsize("&amp;C29&amp;")","LastQuoteToday",,"T"))-2&lt;0,0,LEN(RTD("cqg.rtd",,"ContractData","Tsize("&amp;C29&amp;")","LastQuoteToday",,"T"))-2)</f>
        <v>3</v>
      </c>
      <c r="B29" s="13" t="str">
        <f>IF(RTD("cqg.rtd",,"ContractData",C29,"TickSize",,"T")=0.00390625,"B",IF(RTD("cqg.rtd",,"ContractData",C29,"TickSize",,"T")=0.0078125,"B",IF(RTD("cqg.rtd",,"ContractData",C29,"TickSize",,"T")=0.015625,"B",IF(RTD("cqg.rtd",,"ContractData",C29,"TickSize",,"T")=0.03125,"B",VLOOKUP(A29,$A$43:$B$50,2,FALSE)))))</f>
        <v>#.000</v>
      </c>
      <c r="C29" s="17" t="s">
        <v>43</v>
      </c>
      <c r="D29" s="38" t="str">
        <f>IFERROR(RTD("cqg.rtd", ,"ContractData", $C29, "LongDescription",, "T"),"")</f>
        <v>Natural Gas (Globex), Jul 22</v>
      </c>
      <c r="E29" s="38"/>
      <c r="F29" s="38"/>
      <c r="G29" s="2" t="str">
        <f>IFERROR(IF(B29="B",RTD("cqg.rtd", ,"ContractData",C29, "LastTradeToday",, "B"),TEXT(RTD("cqg.rtd", ,"ContractData",C29, "LastTradeToday",, "T"),B29)),"")</f>
        <v>8.666</v>
      </c>
      <c r="H29" s="2" t="str">
        <f>IFERROR(IF(B29="B",RTD("cqg.rtd", ,"ContractData",C29, "NetLastTradeToday",, "B"),TEXT(RTD("cqg.rtd", ,"ContractData",C29, "NetLastTradeToday",, "T"),B29)),"")</f>
        <v>.057</v>
      </c>
      <c r="I29" s="2" t="str">
        <f>IFERROR(IF(B29="B",RTD("cqg.rtd", ,"ContractData",C29, "Y_Settlement",, "B"),TEXT(RTD("cqg.rtd", ,"ContractData",C29, "Y_Settlement",, "T"),B29)),"")</f>
        <v>8.609</v>
      </c>
      <c r="J29" s="2" t="str">
        <f>IFERROR(IF(B29="B",RTD("cqg.rtd", ,"ContractData",C29, "Open",, "B"),TEXT(RTD("cqg.rtd", ,"ContractData",C29, "Open",, "T"),B29)),"")</f>
        <v>8.686</v>
      </c>
      <c r="K29" s="2" t="str">
        <f>IFERROR(IF(B29="B",RTD("cqg.rtd", ,"ContractData",C29, "High",, "B"),TEXT(RTD("cqg.rtd", ,"ContractData",C29, "High",, "T"),B29)),"")</f>
        <v>8.889</v>
      </c>
      <c r="L29" s="2" t="str">
        <f>IFERROR(IF(B29="B",RTD("cqg.rtd", ,"ContractData",C29, "Low",, "B"),TEXT(RTD("cqg.rtd", ,"ContractData",C29, "Low",, "T"),B29)),"")</f>
        <v>8.472</v>
      </c>
      <c r="M29" s="6">
        <f>IFERROR(RTD("cqg.rtd", ,"ContractData",C29, "PerCentNetLastTrade",, "T")/100,"")</f>
        <v>6.620978046230689E-3</v>
      </c>
      <c r="N29" s="6">
        <f>IFERROR( RTD("cqg.rtd",,"StudyData",C29, "PCB","BaseType=Index,Index=1", "Close", "AW",,"all",,,"True","T")/100,"")</f>
        <v>-2.0790960451977321E-2</v>
      </c>
      <c r="O29" s="6">
        <f>IFERROR(RTD("cqg.rtd",,"StudyData",C29, "PCB","BaseType=Index,Index=1", "Close", "AM",,"all",,,"True","T")/100,"")</f>
        <v>6.3965623081645273E-2</v>
      </c>
      <c r="P29" s="6">
        <f>IFERROR( RTD("cqg.rtd",,"StudyData",C29, "PCB","BaseType=Index,Index=1", "Close", "AA",,"all",,,"True","T")/100,"")</f>
        <v>1.3820780648708082</v>
      </c>
      <c r="Q29" s="2" t="str">
        <f>IFERROR(RTD("cqg.rtd",,"StudyData",$C29,"MaxAll^",,"Month",$R$3,0,"all",,,,"T")&amp;"/"&amp;RTD("cqg.rtd",,"StudyData",$C29,"MaxAll^",,"Day",$R$3,0,"all",,,,"T")&amp;"/"&amp;RTD("cqg.rtd",,"StudyData",$C29,"MaxAll^",,"Year",$R$3,0,"all",,,,"T"),"")</f>
        <v>12/13/2005</v>
      </c>
      <c r="R29" s="2" t="str">
        <f>IFERROR(IF(B29="B",TRUNC(RTD("cqg.rtd",,"StudyData",$C29,"MaxAll^",,"Max",$R$3,0,"all",,,,"T"))&amp;"-"&amp;MOD(RTD("cqg.rtd",,"StudyData",$C29,"MaxAll^",,"Max",$R$3,0,"all",,,,"T"),1)*32,TEXT(RTD("cqg.rtd",,"StudyData",$C29,"MaxAll^",,"Max",$R$3,0,"all",,,,"T"),B29)),"")</f>
        <v>15.650</v>
      </c>
      <c r="S29" s="2" t="str">
        <f>IFERROR(RTD("cqg.rtd",,"StudyData",$C29,"MinAll^",,"Month",$R$3,0,"all",,,,"T")&amp;"/"&amp;RTD("cqg.rtd",,"StudyData",$C29,"MinAll^",,"Day",$R$3,0,"all",,,,"T")&amp;"/"&amp;RTD("cqg.rtd",,"StudyData",$C29,"MinAll^",,"Year",$R$3,0,"all",,,,"T"),"")</f>
        <v>1/24/1992</v>
      </c>
      <c r="T29" s="2" t="str">
        <f>IFERROR(IF(B29="B",TRUNC(RTD("cqg.rtd",,"StudyData",$C29,"MinAll^",,"Min",$R$3,0,"all",,,,"T"))&amp;"-"&amp;MOD(RTD("cqg.rtd",,"StudyData",$C29,"MinAll^",,"Min",$R$3,0,"all",,,,"T"),1)*32,TEXT(RTD("cqg.rtd",,"StudyData",$C29,"MinAll^",,"Min",$R$3,0,"all",,,,"T"),B29)),"")</f>
        <v>1.020</v>
      </c>
      <c r="U29" s="2" t="str">
        <f t="shared" si="0"/>
        <v>NGE?</v>
      </c>
    </row>
    <row r="30" spans="1:21" ht="18" customHeight="1" x14ac:dyDescent="0.3">
      <c r="A30" s="13">
        <f>IF(LEN(RTD("cqg.rtd",,"ContractData","Tsize("&amp;C30&amp;")","LastQuoteToday",,"T"))-2&lt;0,0,LEN(RTD("cqg.rtd",,"ContractData","Tsize("&amp;C30&amp;")","LastQuoteToday",,"T"))-2)</f>
        <v>3</v>
      </c>
      <c r="B30" s="13" t="str">
        <f>IF(RTD("cqg.rtd",,"ContractData",C30,"TickSize",,"T")=0.00390625,"B",IF(RTD("cqg.rtd",,"ContractData",C30,"TickSize",,"T")=0.0078125,"B",IF(RTD("cqg.rtd",,"ContractData",C30,"TickSize",,"T")=0.015625,"B",IF(RTD("cqg.rtd",,"ContractData",C30,"TickSize",,"T")=0.03125,"B",VLOOKUP(A30,$A$43:$B$50,2,FALSE)))))</f>
        <v>#.000</v>
      </c>
      <c r="C30" s="18" t="s">
        <v>45</v>
      </c>
      <c r="D30" s="32" t="str">
        <f>IFERROR(RTD("cqg.rtd", ,"ContractData", $C30, "LongDescription",, "T"),"")</f>
        <v>Dollar Index (ICE), Sep 22</v>
      </c>
      <c r="E30" s="32"/>
      <c r="F30" s="32"/>
      <c r="G30" s="3" t="str">
        <f>IFERROR(IF(B30="B",RTD("cqg.rtd", ,"ContractData",C30, "LastTradeToday",, "B"),TEXT(RTD("cqg.rtd", ,"ContractData",C30, "LastTradeToday",, "T"),B30)),"")</f>
        <v>104.885</v>
      </c>
      <c r="H30" s="3" t="str">
        <f>IFERROR(IF(B30="B",RTD("cqg.rtd", ,"ContractData",C30, "NetLastTradeToday",, "B"),TEXT(RTD("cqg.rtd", ,"ContractData",C30, "NetLastTradeToday",, "T"),B30)),"")</f>
        <v>-.081</v>
      </c>
      <c r="I30" s="3" t="str">
        <f>IFERROR(IF(B30="B",RTD("cqg.rtd", ,"ContractData",C30, "Y_Settlement",, "B"),TEXT(RTD("cqg.rtd", ,"ContractData",C30, "Y_Settlement",, "T"),B30)),"")</f>
        <v>104.966</v>
      </c>
      <c r="J30" s="3" t="str">
        <f>IFERROR(IF(B30="B",RTD("cqg.rtd", ,"ContractData",C30, "Open",, "B"),TEXT(RTD("cqg.rtd", ,"ContractData",C30, "Open",, "T"),B30)),"")</f>
        <v>105.005</v>
      </c>
      <c r="K30" s="3" t="str">
        <f>IFERROR(IF(B30="B",RTD("cqg.rtd", ,"ContractData",C30, "High",, "B"),TEXT(RTD("cqg.rtd", ,"ContractData",C30, "High",, "T"),B30)),"")</f>
        <v>105.120</v>
      </c>
      <c r="L30" s="3" t="str">
        <f>IFERROR(IF(B30="B",RTD("cqg.rtd", ,"ContractData",C30, "Low",, "B"),TEXT(RTD("cqg.rtd", ,"ContractData",C30, "Low",, "T"),B30)),"")</f>
        <v>104.480</v>
      </c>
      <c r="M30" s="12">
        <f>IFERROR(RTD("cqg.rtd", ,"ContractData",C30, "PerCentNetLastTrade",, "T")/100,"")</f>
        <v>-7.7167844825943633E-4</v>
      </c>
      <c r="N30" s="12">
        <f>IFERROR( RTD("cqg.rtd",,"StudyData",C30, "PCB","BaseType=Index,Index=1", "Close", "AW",,"all",,,"True","T")/100,"")</f>
        <v>8.3835674386855477E-3</v>
      </c>
      <c r="O30" s="12">
        <f>IFERROR(RTD("cqg.rtd",,"StudyData",C30, "PCB","BaseType=Index,Index=1", "Close", "AM",,"all",,,"True","T")/100,"")</f>
        <v>3.2038099361402755E-2</v>
      </c>
      <c r="P30" s="12">
        <f>IFERROR( RTD("cqg.rtd",,"StudyData",C30, "PCB","BaseType=Index,Index=1", "Close", "AA",,"all",,,"True","T")/100,"")</f>
        <v>9.8985728954923649E-2</v>
      </c>
      <c r="Q30" s="3" t="str">
        <f>IFERROR(RTD("cqg.rtd",,"StudyData",$C30,"MaxAll^",,"Month",$R$3,0,"all",,,,"T")&amp;"/"&amp;RTD("cqg.rtd",,"StudyData",$C30,"MaxAll^",,"Day",$R$3,0,"all",,,,"T")&amp;"/"&amp;RTD("cqg.rtd",,"StudyData",$C30,"MaxAll^",,"Year",$R$3,0,"all",,,,"T"),"")</f>
        <v>11/20/1985</v>
      </c>
      <c r="R30" s="3" t="str">
        <f>IFERROR(IF(B30="B",TRUNC(RTD("cqg.rtd",,"StudyData",$C30,"MaxAll^",,"Max",$R$3,0,"all",,,,"T"))&amp;"-"&amp;MOD(RTD("cqg.rtd",,"StudyData",$C30,"MaxAll^",,"Max",$R$3,0,"all",,,,"T"),1)*32,TEXT(RTD("cqg.rtd",,"StudyData",$C30,"MaxAll^",,"Max",$R$3,0,"all",,,,"T"),B30)),"")</f>
        <v>129.050</v>
      </c>
      <c r="S30" s="3" t="str">
        <f>IFERROR(RTD("cqg.rtd",,"StudyData",$C30,"MinAll^",,"Month",$R$3,0,"all",,,,"T")&amp;"/"&amp;RTD("cqg.rtd",,"StudyData",$C30,"MinAll^",,"Day",$R$3,0,"all",,,,"T")&amp;"/"&amp;RTD("cqg.rtd",,"StudyData",$C30,"MinAll^",,"Year",$R$3,0,"all",,,,"T"),"")</f>
        <v>4/22/2008</v>
      </c>
      <c r="T30" s="3" t="str">
        <f>IFERROR(IF(B30="B",TRUNC(RTD("cqg.rtd",,"StudyData",$C30,"MinAll^",,"Min",$R$3,0,"all",,,,"T"))&amp;"-"&amp;MOD(RTD("cqg.rtd",,"StudyData",$C30,"MinAll^",,"Min",$R$3,0,"all",,,,"T"),1)*32,TEXT(RTD("cqg.rtd",,"StudyData",$C30,"MinAll^",,"Min",$R$3,0,"all",,,,"T"),B30)),"")</f>
        <v>71.050</v>
      </c>
      <c r="U30" s="3" t="str">
        <f t="shared" si="0"/>
        <v>DXE?</v>
      </c>
    </row>
    <row r="31" spans="1:21" ht="18" customHeight="1" x14ac:dyDescent="0.3">
      <c r="A31" s="13">
        <f>IF(LEN(RTD("cqg.rtd",,"ContractData","Tsize("&amp;C31&amp;")","LastQuoteToday",,"T"))-2&lt;0,0,LEN(RTD("cqg.rtd",,"ContractData","Tsize("&amp;C31&amp;")","LastQuoteToday",,"T"))-2)</f>
        <v>5</v>
      </c>
      <c r="B31" s="13" t="str">
        <f>IF(RTD("cqg.rtd",,"ContractData",C31,"TickSize",,"T")=0.00390625,"B",IF(RTD("cqg.rtd",,"ContractData",C31,"TickSize",,"T")=0.0078125,"B",IF(RTD("cqg.rtd",,"ContractData",C31,"TickSize",,"T")=0.015625,"B",IF(RTD("cqg.rtd",,"ContractData",C31,"TickSize",,"T")=0.03125,"B",VLOOKUP(A31,$A$43:$B$50,2,FALSE)))))</f>
        <v>#.00000</v>
      </c>
      <c r="C31" s="17" t="s">
        <v>46</v>
      </c>
      <c r="D31" s="38" t="str">
        <f>IFERROR(RTD("cqg.rtd", ,"ContractData", $C31, "LongDescription",, "T"),"")</f>
        <v>Euro FX (Globex), Sep 22</v>
      </c>
      <c r="E31" s="38"/>
      <c r="F31" s="38"/>
      <c r="G31" s="2" t="str">
        <f>IFERROR(IF(B31="B",RTD("cqg.rtd", ,"ContractData",C31, "LastTradeToday",, "B"),TEXT(RTD("cqg.rtd", ,"ContractData",C31, "LastTradeToday",, "T"),B31)),"")</f>
        <v>1.05210</v>
      </c>
      <c r="H31" s="2" t="str">
        <f>IFERROR(IF(B31="B",RTD("cqg.rtd", ,"ContractData",C31, "NetLastTradeToday",, "B"),TEXT(RTD("cqg.rtd", ,"ContractData",C31, "NetLastTradeToday",, "T"),B31)),"")</f>
        <v>.00325</v>
      </c>
      <c r="I31" s="2" t="str">
        <f>IFERROR(IF(B31="B",RTD("cqg.rtd", ,"ContractData",C31, "Y_Settlement",, "B"),TEXT(RTD("cqg.rtd", ,"ContractData",C31, "Y_Settlement",, "T"),B31)),"")</f>
        <v>1.04885</v>
      </c>
      <c r="J31" s="2" t="str">
        <f>IFERROR(IF(B31="B",RTD("cqg.rtd", ,"ContractData",C31, "Open",, "B"),TEXT(RTD("cqg.rtd", ,"ContractData",C31, "Open",, "T"),B31)),"")</f>
        <v>1.04775</v>
      </c>
      <c r="K31" s="2" t="str">
        <f>IFERROR(IF(B31="B",RTD("cqg.rtd", ,"ContractData",C31, "High",, "B"),TEXT(RTD("cqg.rtd", ,"ContractData",C31, "High",, "T"),B31)),"")</f>
        <v>1.05535</v>
      </c>
      <c r="L31" s="2" t="str">
        <f>IFERROR(IF(B31="B",RTD("cqg.rtd", ,"ContractData",C31, "Low",, "B"),TEXT(RTD("cqg.rtd", ,"ContractData",C31, "Low",, "T"),B31)),"")</f>
        <v>1.04640</v>
      </c>
      <c r="M31" s="6">
        <f>IFERROR(RTD("cqg.rtd", ,"ContractData",C31, "PerCentNetLastTrade",, "T")/100,"")</f>
        <v>3.0986318348667592E-3</v>
      </c>
      <c r="N31" s="6">
        <f>IFERROR( RTD("cqg.rtd",,"StudyData",C31, "PCB","BaseType=Index,Index=1", "Close", "AW",,"all",,,"True","T")/100,"")</f>
        <v>-5.9993386555813478E-3</v>
      </c>
      <c r="O31" s="6">
        <f>IFERROR(RTD("cqg.rtd",,"StudyData",C31, "PCB","BaseType=Index,Index=1", "Close", "AM",,"all",,,"True","T")/100,"")</f>
        <v>-2.6148933216087477E-2</v>
      </c>
      <c r="P31" s="6">
        <f>IFERROR( RTD("cqg.rtd",,"StudyData",C31, "PCB","BaseType=Index,Index=1", "Close", "AA",,"all",,,"True","T")/100,"")</f>
        <v>-8.2297527149025371E-2</v>
      </c>
      <c r="Q31" s="2" t="str">
        <f>IFERROR(RTD("cqg.rtd",,"StudyData",$C31,"MaxAll^",,"Month",$R$3,0,"all",,,,"T")&amp;"/"&amp;RTD("cqg.rtd",,"StudyData",$C31,"MaxAll^",,"Day",$R$3,0,"all",,,,"T")&amp;"/"&amp;RTD("cqg.rtd",,"StudyData",$C31,"MaxAll^",,"Year",$R$3,0,"all",,,,"T"),"")</f>
        <v>7/15/2008</v>
      </c>
      <c r="R31" s="2" t="str">
        <f>IFERROR(IF(B31="B",TRUNC(RTD("cqg.rtd",,"StudyData",$C31,"MaxAll^",,"Max",$R$3,0,"all",,,,"T"))&amp;"-"&amp;MOD(RTD("cqg.rtd",,"StudyData",$C31,"MaxAll^",,"Max",$R$3,0,"all",,,,"T"),1)*32,TEXT(RTD("cqg.rtd",,"StudyData",$C31,"MaxAll^",,"Max",$R$3,0,"all",,,,"T"),B31)),"")</f>
        <v>1.59880</v>
      </c>
      <c r="S31" s="2" t="str">
        <f>IFERROR(RTD("cqg.rtd",,"StudyData",$C31,"MinAll^",,"Month",$R$3,0,"all",,,,"T")&amp;"/"&amp;RTD("cqg.rtd",,"StudyData",$C31,"MinAll^",,"Day",$R$3,0,"all",,,,"T")&amp;"/"&amp;RTD("cqg.rtd",,"StudyData",$C31,"MinAll^",,"Year",$R$3,0,"all",,,,"T"),"")</f>
        <v>7/6/2001</v>
      </c>
      <c r="T31" s="2" t="str">
        <f>IFERROR(IF(B31="B",TRUNC(RTD("cqg.rtd",,"StudyData",$C31,"MinAll^",,"Min",$R$3,0,"all",,,,"T"))&amp;"-"&amp;MOD(RTD("cqg.rtd",,"StudyData",$C31,"MinAll^",,"Min",$R$3,0,"all",,,,"T"),1)*32,TEXT(RTD("cqg.rtd",,"StudyData",$C31,"MinAll^",,"Min",$R$3,0,"all",,,,"T"),B31)),"")</f>
        <v>.83420</v>
      </c>
      <c r="U31" s="2" t="str">
        <f t="shared" si="0"/>
        <v>EU6?</v>
      </c>
    </row>
    <row r="32" spans="1:21" ht="18" customHeight="1" x14ac:dyDescent="0.3">
      <c r="A32" s="13">
        <f>IF(LEN(RTD("cqg.rtd",,"ContractData","Tsize("&amp;C32&amp;")","LastQuoteToday",,"T"))-2&lt;0,0,LEN(RTD("cqg.rtd",,"ContractData","Tsize("&amp;C32&amp;")","LastQuoteToday",,"T"))-2)</f>
        <v>7</v>
      </c>
      <c r="B32" s="13" t="str">
        <f>IF(RTD("cqg.rtd",,"ContractData",C32,"TickSize",,"T")=0.00390625,"B",IF(RTD("cqg.rtd",,"ContractData",C32,"TickSize",,"T")=0.0078125,"B",IF(RTD("cqg.rtd",,"ContractData",C32,"TickSize",,"T")=0.015625,"B",IF(RTD("cqg.rtd",,"ContractData",C32,"TickSize",,"T")=0.03125,"B",VLOOKUP(A32,$A$43:$B$50,2,FALSE)))))</f>
        <v>#.0000000</v>
      </c>
      <c r="C32" s="18" t="s">
        <v>47</v>
      </c>
      <c r="D32" s="32" t="str">
        <f>IFERROR(RTD("cqg.rtd", ,"ContractData", $C32, "LongDescription",, "T"),"")</f>
        <v>Japanese Yen (Globex), Sep 22</v>
      </c>
      <c r="E32" s="32"/>
      <c r="F32" s="32"/>
      <c r="G32" s="3" t="str">
        <f>IFERROR(IF(B32="B",RTD("cqg.rtd", ,"ContractData",C32, "LastTradeToday",, "B"),TEXT(RTD("cqg.rtd", ,"ContractData",C32, "LastTradeToday",, "T"),B32)),"")</f>
        <v>.0074805</v>
      </c>
      <c r="H32" s="3" t="str">
        <f>IFERROR(IF(B32="B",RTD("cqg.rtd", ,"ContractData",C32, "NetLastTradeToday",, "B"),TEXT(RTD("cqg.rtd", ,"ContractData",C32, "NetLastTradeToday",, "T"),B32)),"")</f>
        <v>-.0000075</v>
      </c>
      <c r="I32" s="3" t="str">
        <f>IFERROR(IF(B32="B",RTD("cqg.rtd", ,"ContractData",C32, "Y_Settlement",, "B"),TEXT(RTD("cqg.rtd", ,"ContractData",C32, "Y_Settlement",, "T"),B32)),"")</f>
        <v>.0074880</v>
      </c>
      <c r="J32" s="3" t="str">
        <f>IFERROR(IF(B32="B",RTD("cqg.rtd", ,"ContractData",C32, "Open",, "B"),TEXT(RTD("cqg.rtd", ,"ContractData",C32, "Open",, "T"),B32)),"")</f>
        <v>.0074825</v>
      </c>
      <c r="K32" s="3" t="str">
        <f>IFERROR(IF(B32="B",RTD("cqg.rtd", ,"ContractData",C32, "High",, "B"),TEXT(RTD("cqg.rtd", ,"ContractData",C32, "High",, "T"),B32)),"")</f>
        <v>.0075150</v>
      </c>
      <c r="L32" s="3" t="str">
        <f>IFERROR(IF(B32="B",RTD("cqg.rtd", ,"ContractData",C32, "Low",, "B"),TEXT(RTD("cqg.rtd", ,"ContractData",C32, "Low",, "T"),B32)),"")</f>
        <v>.0074625</v>
      </c>
      <c r="M32" s="12">
        <f>IFERROR(RTD("cqg.rtd", ,"ContractData",C32, "PerCentNetLastTrade",, "T")/100,"")</f>
        <v>-1.0016025641025642E-3</v>
      </c>
      <c r="N32" s="12">
        <f>IFERROR( RTD("cqg.rtd",,"StudyData",C32, "PCB","BaseType=Index,Index=1", "Close", "AW",,"all",,,"True","T")/100,"")</f>
        <v>-2.6729034413635358E-4</v>
      </c>
      <c r="O32" s="12">
        <f>IFERROR(RTD("cqg.rtd",,"StudyData",C32, "PCB","BaseType=Index,Index=1", "Close", "AM",,"all",,,"True","T")/100,"")</f>
        <v>-4.2802303262955824E-2</v>
      </c>
      <c r="P32" s="12">
        <f>IFERROR( RTD("cqg.rtd",,"StudyData",C32, "PCB","BaseType=Index,Index=1", "Close", "AA",,"all",,,"True","T")/100,"")</f>
        <v>-0.14302898384694693</v>
      </c>
      <c r="Q32" s="3" t="str">
        <f>IFERROR(RTD("cqg.rtd",,"StudyData",$C32,"MaxAll^",,"Month",$R$3,0,"all",,,,"T")&amp;"/"&amp;RTD("cqg.rtd",,"StudyData",$C32,"MaxAll^",,"Day",$R$3,0,"all",,,,"T")&amp;"/"&amp;RTD("cqg.rtd",,"StudyData",$C32,"MaxAll^",,"Year",$R$3,0,"all",,,,"T"),"")</f>
        <v>10/31/2011</v>
      </c>
      <c r="R32" s="3" t="str">
        <f>IFERROR(IF(B32="B",TRUNC(RTD("cqg.rtd",,"StudyData",$C32,"MaxAll^",,"Max",$R$3,0,"all",,,,"T"))&amp;"-"&amp;MOD(RTD("cqg.rtd",,"StudyData",$C32,"MaxAll^",,"Max",$R$3,0,"all",,,,"T"),1)*32,TEXT(RTD("cqg.rtd",,"StudyData",$C32,"MaxAll^",,"Max",$R$3,0,"all",,,,"T"),B32)),"")</f>
        <v>.0132640</v>
      </c>
      <c r="S32" s="3" t="str">
        <f>IFERROR(RTD("cqg.rtd",,"StudyData",$C32,"MinAll^",,"Month",$R$3,0,"all",,,,"T")&amp;"/"&amp;RTD("cqg.rtd",,"StudyData",$C32,"MinAll^",,"Day",$R$3,0,"all",,,,"T")&amp;"/"&amp;RTD("cqg.rtd",,"StudyData",$C32,"MinAll^",,"Year",$R$3,0,"all",,,,"T"),"")</f>
        <v>2/27/2002</v>
      </c>
      <c r="T32" s="3" t="str">
        <f>IFERROR(IF(B32="B",TRUNC(RTD("cqg.rtd",,"StudyData",$C32,"MinAll^",,"Min",$R$3,0,"all",,,,"T"))&amp;"-"&amp;MOD(RTD("cqg.rtd",,"StudyData",$C32,"MinAll^",,"Min",$R$3,0,"all",,,,"T"),1)*32,TEXT(RTD("cqg.rtd",,"StudyData",$C32,"MinAll^",,"Min",$R$3,0,"all",,,,"T"),B32)),"")</f>
        <v>.0074150</v>
      </c>
      <c r="U32" s="3" t="str">
        <f t="shared" si="0"/>
        <v>JY6?</v>
      </c>
    </row>
    <row r="33" spans="1:21" ht="18" customHeight="1" x14ac:dyDescent="0.3">
      <c r="A33" s="13">
        <f>IF(LEN(RTD("cqg.rtd",,"ContractData","Tsize("&amp;C33&amp;")","LastQuoteToday",,"T"))-2&lt;0,0,LEN(RTD("cqg.rtd",,"ContractData","Tsize("&amp;C33&amp;")","LastQuoteToday",,"T"))-2)</f>
        <v>4</v>
      </c>
      <c r="B33" s="13" t="str">
        <f>IF(RTD("cqg.rtd",,"ContractData",C33,"TickSize",,"T")=0.00390625,"B",IF(RTD("cqg.rtd",,"ContractData",C33,"TickSize",,"T")=0.0078125,"B",IF(RTD("cqg.rtd",,"ContractData",C33,"TickSize",,"T")=0.015625,"B",IF(RTD("cqg.rtd",,"ContractData",C33,"TickSize",,"T")=0.03125,"B",VLOOKUP(A33,$A$43:$B$50,2,FALSE)))))</f>
        <v>#.0000</v>
      </c>
      <c r="C33" s="17" t="s">
        <v>48</v>
      </c>
      <c r="D33" s="38" t="str">
        <f>IFERROR(RTD("cqg.rtd", ,"ContractData", $C33, "LongDescription",, "T"),"")</f>
        <v>British Pound (Globex), Sep 22</v>
      </c>
      <c r="E33" s="38"/>
      <c r="F33" s="38"/>
      <c r="G33" s="2" t="str">
        <f>IFERROR(IF(B33="B",RTD("cqg.rtd", ,"ContractData",C33, "LastTradeToday",, "B"),TEXT(RTD("cqg.rtd", ,"ContractData",C33, "LastTradeToday",, "T"),B33)),"")</f>
        <v>1.2094</v>
      </c>
      <c r="H33" s="2" t="str">
        <f>IFERROR(IF(B33="B",RTD("cqg.rtd", ,"ContractData",C33, "NetLastTradeToday",, "B"),TEXT(RTD("cqg.rtd", ,"ContractData",C33, "NetLastTradeToday",, "T"),B33)),"")</f>
        <v>-.0057</v>
      </c>
      <c r="I33" s="2" t="str">
        <f>IFERROR(IF(B33="B",RTD("cqg.rtd", ,"ContractData",C33, "Y_Settlement",, "B"),TEXT(RTD("cqg.rtd", ,"ContractData",C33, "Y_Settlement",, "T"),B33)),"")</f>
        <v>1.2151</v>
      </c>
      <c r="J33" s="2" t="str">
        <f>IFERROR(IF(B33="B",RTD("cqg.rtd", ,"ContractData",C33, "Open",, "B"),TEXT(RTD("cqg.rtd", ,"ContractData",C33, "Open",, "T"),B33)),"")</f>
        <v>1.2148</v>
      </c>
      <c r="K33" s="2" t="str">
        <f>IFERROR(IF(B33="B",RTD("cqg.rtd", ,"ContractData",C33, "High",, "B"),TEXT(RTD("cqg.rtd", ,"ContractData",C33, "High",, "T"),B33)),"")</f>
        <v>1.2225</v>
      </c>
      <c r="L33" s="2" t="str">
        <f>IFERROR(IF(B33="B",RTD("cqg.rtd", ,"ContractData",C33, "Low",, "B"),TEXT(RTD("cqg.rtd", ,"ContractData",C33, "Low",, "T"),B33)),"")</f>
        <v>1.2083</v>
      </c>
      <c r="M33" s="6">
        <f>IFERROR(RTD("cqg.rtd", ,"ContractData",C33, "PerCentNetLastTrade",, "T")/100,"")</f>
        <v>-4.6909719364661342E-3</v>
      </c>
      <c r="N33" s="6">
        <f>IFERROR( RTD("cqg.rtd",,"StudyData",C33, "PCB","BaseType=Index,Index=1", "Close", "AW",,"all",,,"True","T")/100,"")</f>
        <v>-1.8662771827328891E-2</v>
      </c>
      <c r="O33" s="6">
        <f>IFERROR(RTD("cqg.rtd",,"StudyData",C33, "PCB","BaseType=Index,Index=1", "Close", "AM",,"all",,,"True","T")/100,"")</f>
        <v>-4.1148021882185096E-2</v>
      </c>
      <c r="P33" s="6">
        <f>IFERROR( RTD("cqg.rtd",,"StudyData",C33, "PCB","BaseType=Index,Index=1", "Close", "AA",,"all",,,"True","T")/100,"")</f>
        <v>-0.1047449848249315</v>
      </c>
      <c r="Q33" s="2" t="str">
        <f>IFERROR(RTD("cqg.rtd",,"StudyData",$C33,"MaxAll^",,"Month",$R$3,0,"all",,,,"T")&amp;"/"&amp;RTD("cqg.rtd",,"StudyData",$C33,"MaxAll^",,"Day",$R$3,0,"all",,,,"T")&amp;"/"&amp;RTD("cqg.rtd",,"StudyData",$C33,"MaxAll^",,"Year",$R$3,0,"all",,,,"T"),"")</f>
        <v>11/9/2007</v>
      </c>
      <c r="R33" s="2" t="str">
        <f>IFERROR(IF(B33="B",TRUNC(RTD("cqg.rtd",,"StudyData",$C33,"MaxAll^",,"Max",$R$3,0,"all",,,,"T"))&amp;"-"&amp;MOD(RTD("cqg.rtd",,"StudyData",$C33,"MaxAll^",,"Max",$R$3,0,"all",,,,"T"),1)*32,TEXT(RTD("cqg.rtd",,"StudyData",$C33,"MaxAll^",,"Max",$R$3,0,"all",,,,"T"),B33)),"")</f>
        <v>2.1138</v>
      </c>
      <c r="S33" s="2" t="str">
        <f>IFERROR(RTD("cqg.rtd",,"StudyData",$C33,"MinAll^",,"Month",$R$3,0,"all",,,,"T")&amp;"/"&amp;RTD("cqg.rtd",,"StudyData",$C33,"MinAll^",,"Day",$R$3,0,"all",,,,"T")&amp;"/"&amp;RTD("cqg.rtd",,"StudyData",$C33,"MinAll^",,"Year",$R$3,0,"all",,,,"T"),"")</f>
        <v>3/20/2020</v>
      </c>
      <c r="T33" s="2" t="str">
        <f>IFERROR(IF(B33="B",TRUNC(RTD("cqg.rtd",,"StudyData",$C33,"MinAll^",,"Min",$R$3,0,"all",,,,"T"))&amp;"-"&amp;MOD(RTD("cqg.rtd",,"StudyData",$C33,"MinAll^",,"Min",$R$3,0,"all",,,,"T"),1)*32,TEXT(RTD("cqg.rtd",,"StudyData",$C33,"MinAll^",,"Min",$R$3,0,"all",,,,"T"),B33)),"")</f>
        <v>1.1438</v>
      </c>
      <c r="U33" s="2" t="str">
        <f t="shared" si="0"/>
        <v>BP6?</v>
      </c>
    </row>
    <row r="34" spans="1:21" ht="18" customHeight="1" x14ac:dyDescent="0.3">
      <c r="A34" s="13">
        <f>IF(LEN(RTD("cqg.rtd",,"ContractData","Tsize("&amp;C34&amp;")","LastQuoteToday",,"T"))-2&lt;0,0,LEN(RTD("cqg.rtd",,"ContractData","Tsize("&amp;C34&amp;")","LastQuoteToday",,"T"))-2)</f>
        <v>5</v>
      </c>
      <c r="B34" s="13" t="str">
        <f>IF(RTD("cqg.rtd",,"ContractData",C34,"TickSize",,"T")=0.00390625,"B",IF(RTD("cqg.rtd",,"ContractData",C34,"TickSize",,"T")=0.0078125,"B",IF(RTD("cqg.rtd",,"ContractData",C34,"TickSize",,"T")=0.015625,"B",IF(RTD("cqg.rtd",,"ContractData",C34,"TickSize",,"T")=0.03125,"B",VLOOKUP(A34,$A$43:$B$50,2,FALSE)))))</f>
        <v>#.00000</v>
      </c>
      <c r="C34" s="18" t="s">
        <v>49</v>
      </c>
      <c r="D34" s="32" t="str">
        <f>IFERROR(RTD("cqg.rtd", ,"ContractData", $C34, "LongDescription",, "T"),"")</f>
        <v>Canadian Dollar (Globex), Sep 22</v>
      </c>
      <c r="E34" s="32"/>
      <c r="F34" s="32"/>
      <c r="G34" s="3" t="str">
        <f>IFERROR(IF(B34="B",RTD("cqg.rtd", ,"ContractData",C34, "LastTradeToday",, "B"),TEXT(RTD("cqg.rtd", ,"ContractData",C34, "LastTradeToday",, "T"),B34)),"")</f>
        <v>.77280</v>
      </c>
      <c r="H34" s="3" t="str">
        <f>IFERROR(IF(B34="B",RTD("cqg.rtd", ,"ContractData",C34, "NetLastTradeToday",, "B"),TEXT(RTD("cqg.rtd", ,"ContractData",C34, "NetLastTradeToday",, "T"),B34)),"")</f>
        <v>-.00340</v>
      </c>
      <c r="I34" s="3" t="str">
        <f>IFERROR(IF(B34="B",RTD("cqg.rtd", ,"ContractData",C34, "Y_Settlement",, "B"),TEXT(RTD("cqg.rtd", ,"ContractData",C34, "Y_Settlement",, "T"),B34)),"")</f>
        <v>.77620</v>
      </c>
      <c r="J34" s="3" t="str">
        <f>IFERROR(IF(B34="B",RTD("cqg.rtd", ,"ContractData",C34, "Open",, "B"),TEXT(RTD("cqg.rtd", ,"ContractData",C34, "Open",, "T"),B34)),"")</f>
        <v>.77530</v>
      </c>
      <c r="K34" s="3" t="str">
        <f>IFERROR(IF(B34="B",RTD("cqg.rtd", ,"ContractData",C34, "High",, "B"),TEXT(RTD("cqg.rtd", ,"ContractData",C34, "High",, "T"),B34)),"")</f>
        <v>.77720</v>
      </c>
      <c r="L34" s="3" t="str">
        <f>IFERROR(IF(B34="B",RTD("cqg.rtd", ,"ContractData",C34, "Low",, "B"),TEXT(RTD("cqg.rtd", ,"ContractData",C34, "Low",, "T"),B34)),"")</f>
        <v>.77275</v>
      </c>
      <c r="M34" s="12">
        <f>IFERROR(RTD("cqg.rtd", ,"ContractData",C34, "PerCentNetLastTrade",, "T")/100,"")</f>
        <v>-4.3803143519711412E-3</v>
      </c>
      <c r="N34" s="12">
        <f>IFERROR( RTD("cqg.rtd",,"StudyData",C34, "PCB","BaseType=Index,Index=1", "Close", "AW",,"all",,,"True","T")/100,"")</f>
        <v>-1.3593720084242833E-2</v>
      </c>
      <c r="O34" s="12">
        <f>IFERROR(RTD("cqg.rtd",,"StudyData",C34, "PCB","BaseType=Index,Index=1", "Close", "AM",,"all",,,"True","T")/100,"")</f>
        <v>-2.2205352059214353E-2</v>
      </c>
      <c r="P34" s="12">
        <f>IFERROR( RTD("cqg.rtd",,"StudyData",C34, "PCB","BaseType=Index,Index=1", "Close", "AA",,"all",,,"True","T")/100,"")</f>
        <v>-2.0718494582778905E-2</v>
      </c>
      <c r="Q34" s="3" t="str">
        <f>IFERROR(RTD("cqg.rtd",,"StudyData",$C34,"MaxAll^",,"Month",$R$3,0,"all",,,,"T")&amp;"/"&amp;RTD("cqg.rtd",,"StudyData",$C34,"MaxAll^",,"Day",$R$3,0,"all",,,,"T")&amp;"/"&amp;RTD("cqg.rtd",,"StudyData",$C34,"MaxAll^",,"Year",$R$3,0,"all",,,,"T"),"")</f>
        <v>11/7/2007</v>
      </c>
      <c r="R34" s="3" t="str">
        <f>IFERROR(IF(B34="B",TRUNC(RTD("cqg.rtd",,"StudyData",$C34,"MaxAll^",,"Max",$R$3,0,"all",,,,"T"))&amp;"-"&amp;MOD(RTD("cqg.rtd",,"StudyData",$C34,"MaxAll^",,"Max",$R$3,0,"all",,,,"T"),1)*32,TEXT(RTD("cqg.rtd",,"StudyData",$C34,"MaxAll^",,"Max",$R$3,0,"all",,,,"T"),B34)),"")</f>
        <v>1.10430</v>
      </c>
      <c r="S34" s="3" t="str">
        <f>IFERROR(RTD("cqg.rtd",,"StudyData",$C34,"MinAll^",,"Month",$R$3,0,"all",,,,"T")&amp;"/"&amp;RTD("cqg.rtd",,"StudyData",$C34,"MinAll^",,"Day",$R$3,0,"all",,,,"T")&amp;"/"&amp;RTD("cqg.rtd",,"StudyData",$C34,"MinAll^",,"Year",$R$3,0,"all",,,,"T"),"")</f>
        <v>1/17/2002</v>
      </c>
      <c r="T34" s="3" t="str">
        <f>IFERROR(IF(B34="B",TRUNC(RTD("cqg.rtd",,"StudyData",$C34,"MinAll^",,"Min",$R$3,0,"all",,,,"T"))&amp;"-"&amp;MOD(RTD("cqg.rtd",,"StudyData",$C34,"MinAll^",,"Min",$R$3,0,"all",,,,"T"),1)*32,TEXT(RTD("cqg.rtd",,"StudyData",$C34,"MinAll^",,"Min",$R$3,0,"all",,,,"T"),B34)),"")</f>
        <v>.61700</v>
      </c>
      <c r="U34" s="3" t="str">
        <f t="shared" si="0"/>
        <v>CA6?</v>
      </c>
    </row>
    <row r="35" spans="1:21" ht="18" customHeight="1" x14ac:dyDescent="0.3">
      <c r="A35" s="13">
        <f>IF(LEN(RTD("cqg.rtd",,"ContractData","Tsize("&amp;C35&amp;")","LastQuoteToday",,"T"))-2&lt;0,0,LEN(RTD("cqg.rtd",,"ContractData","Tsize("&amp;C35&amp;")","LastQuoteToday",,"T"))-2)</f>
        <v>5</v>
      </c>
      <c r="B35" s="13" t="str">
        <f>IF(RTD("cqg.rtd",,"ContractData",C35,"TickSize",,"T")=0.00390625,"B",IF(RTD("cqg.rtd",,"ContractData",C35,"TickSize",,"T")=0.0078125,"B",IF(RTD("cqg.rtd",,"ContractData",C35,"TickSize",,"T")=0.015625,"B",IF(RTD("cqg.rtd",,"ContractData",C35,"TickSize",,"T")=0.03125,"B",VLOOKUP(A35,$A$43:$B$50,2,FALSE)))))</f>
        <v>#.00000</v>
      </c>
      <c r="C35" s="17" t="s">
        <v>50</v>
      </c>
      <c r="D35" s="38" t="str">
        <f>IFERROR(RTD("cqg.rtd", ,"ContractData", $C35, "LongDescription",, "T"),"")</f>
        <v>Swiss Franc (Globex), Sep 22</v>
      </c>
      <c r="E35" s="38"/>
      <c r="F35" s="38"/>
      <c r="G35" s="2" t="str">
        <f>IFERROR(IF(B35="B",RTD("cqg.rtd", ,"ContractData",C35, "LastTradeToday",, "B"),TEXT(RTD("cqg.rtd", ,"ContractData",C35, "LastTradeToday",, "T"),B35)),"")</f>
        <v>1.01240</v>
      </c>
      <c r="H35" s="2" t="str">
        <f>IFERROR(IF(B35="B",RTD("cqg.rtd", ,"ContractData",C35, "NetLastTradeToday",, "B"),TEXT(RTD("cqg.rtd", ,"ContractData",C35, "NetLastTradeToday",, "T"),B35)),"")</f>
        <v>.00335</v>
      </c>
      <c r="I35" s="2" t="str">
        <f>IFERROR(IF(B35="B",RTD("cqg.rtd", ,"ContractData",C35, "Y_Settlement",, "B"),TEXT(RTD("cqg.rtd", ,"ContractData",C35, "Y_Settlement",, "T"),B35)),"")</f>
        <v>1.00905</v>
      </c>
      <c r="J35" s="2" t="str">
        <f>IFERROR(IF(B35="B",RTD("cqg.rtd", ,"ContractData",C35, "Open",, "B"),TEXT(RTD("cqg.rtd", ,"ContractData",C35, "Open",, "T"),B35)),"")</f>
        <v>1.00890</v>
      </c>
      <c r="K35" s="2" t="str">
        <f>IFERROR(IF(B35="B",RTD("cqg.rtd", ,"ContractData",C35, "High",, "B"),TEXT(RTD("cqg.rtd", ,"ContractData",C35, "High",, "T"),B35)),"")</f>
        <v>1.01985</v>
      </c>
      <c r="L35" s="2" t="str">
        <f>IFERROR(IF(B35="B",RTD("cqg.rtd", ,"ContractData",C35, "Low",, "B"),TEXT(RTD("cqg.rtd", ,"ContractData",C35, "Low",, "T"),B35)),"")</f>
        <v>1.00890</v>
      </c>
      <c r="M35" s="6">
        <f>IFERROR(RTD("cqg.rtd", ,"ContractData",C35, "PerCentNetLastTrade",, "T")/100,"")</f>
        <v>3.3199544125662749E-3</v>
      </c>
      <c r="N35" s="6">
        <f>IFERROR( RTD("cqg.rtd",,"StudyData",C35, "PCB","BaseType=Index,Index=1", "Close", "AW",,"all",,,"True","T")/100,"")</f>
        <v>-5.9891998036327868E-3</v>
      </c>
      <c r="O35" s="6">
        <f>IFERROR(RTD("cqg.rtd",,"StudyData",C35, "PCB","BaseType=Index,Index=1", "Close", "AM",,"all",,,"True","T")/100,"")</f>
        <v>-3.5901342729263729E-2</v>
      </c>
      <c r="P35" s="6">
        <f>IFERROR( RTD("cqg.rtd",,"StudyData",C35, "PCB","BaseType=Index,Index=1", "Close", "AA",,"all",,,"True","T")/100,"")</f>
        <v>-8.4877519660128228E-2</v>
      </c>
      <c r="Q35" s="2" t="str">
        <f>IFERROR(RTD("cqg.rtd",,"StudyData",$C35,"MaxAll^",,"Month",$R$3,0,"all",,,,"T")&amp;"/"&amp;RTD("cqg.rtd",,"StudyData",$C35,"MaxAll^",,"Day",$R$3,0,"all",,,,"T")&amp;"/"&amp;RTD("cqg.rtd",,"StudyData",$C35,"MaxAll^",,"Year",$R$3,0,"all",,,,"T"),"")</f>
        <v>8/9/2011</v>
      </c>
      <c r="R35" s="2" t="str">
        <f>IFERROR(IF(B35="B",TRUNC(RTD("cqg.rtd",,"StudyData",$C35,"MaxAll^",,"Max",$R$3,0,"all",,,,"T"))&amp;"-"&amp;MOD(RTD("cqg.rtd",,"StudyData",$C35,"MaxAll^",,"Max",$R$3,0,"all",,,,"T"),1)*32,TEXT(RTD("cqg.rtd",,"StudyData",$C35,"MaxAll^",,"Max",$R$3,0,"all",,,,"T"),B35)),"")</f>
        <v>1.41670</v>
      </c>
      <c r="S35" s="2" t="str">
        <f>IFERROR(RTD("cqg.rtd",,"StudyData",$C35,"MinAll^",,"Month",$R$3,0,"all",,,,"T")&amp;"/"&amp;RTD("cqg.rtd",,"StudyData",$C35,"MinAll^",,"Day",$R$3,0,"all",,,,"T")&amp;"/"&amp;RTD("cqg.rtd",,"StudyData",$C35,"MinAll^",,"Year",$R$3,0,"all",,,,"T"),"")</f>
        <v>7/6/2001</v>
      </c>
      <c r="T35" s="2" t="str">
        <f>IFERROR(IF(B35="B",TRUNC(RTD("cqg.rtd",,"StudyData",$C35,"MinAll^",,"Min",$R$3,0,"all",,,,"T"))&amp;"-"&amp;MOD(RTD("cqg.rtd",,"StudyData",$C35,"MinAll^",,"Min",$R$3,0,"all",,,,"T"),1)*32,TEXT(RTD("cqg.rtd",,"StudyData",$C35,"MinAll^",,"Min",$R$3,0,"all",,,,"T"),B35)),"")</f>
        <v>.54920</v>
      </c>
      <c r="U35" s="2" t="str">
        <f t="shared" si="0"/>
        <v>SF6?</v>
      </c>
    </row>
    <row r="36" spans="1:21" ht="18" customHeight="1" x14ac:dyDescent="0.3">
      <c r="A36" s="13">
        <f>IF(LEN(RTD("cqg.rtd",,"ContractData","Tsize("&amp;C36&amp;")","LastQuoteToday",,"T"))-2&lt;0,0,LEN(RTD("cqg.rtd",,"ContractData","Tsize("&amp;C36&amp;")","LastQuoteToday",,"T"))-2)</f>
        <v>5</v>
      </c>
      <c r="B36" s="13" t="str">
        <f>IF(RTD("cqg.rtd",,"ContractData",C36,"TickSize",,"T")=0.00390625,"B",IF(RTD("cqg.rtd",,"ContractData",C36,"TickSize",,"T")=0.0078125,"B",IF(RTD("cqg.rtd",,"ContractData",C36,"TickSize",,"T")=0.015625,"B",IF(RTD("cqg.rtd",,"ContractData",C36,"TickSize",,"T")=0.03125,"B",VLOOKUP(A36,$A$43:$B$50,2,FALSE)))))</f>
        <v>#.00000</v>
      </c>
      <c r="C36" s="18" t="s">
        <v>51</v>
      </c>
      <c r="D36" s="32" t="str">
        <f>IFERROR(RTD("cqg.rtd", ,"ContractData", $C36, "LongDescription",, "T"),"")</f>
        <v>Australian Dollar (Globex), Sep 22</v>
      </c>
      <c r="E36" s="32"/>
      <c r="F36" s="32"/>
      <c r="G36" s="3" t="str">
        <f>IFERROR(IF(B36="B",RTD("cqg.rtd", ,"ContractData",C36, "LastTradeToday",, "B"),TEXT(RTD("cqg.rtd", ,"ContractData",C36, "LastTradeToday",, "T"),B36)),"")</f>
        <v>.68960</v>
      </c>
      <c r="H36" s="3" t="str">
        <f>IFERROR(IF(B36="B",RTD("cqg.rtd", ,"ContractData",C36, "NetLastTradeToday",, "B"),TEXT(RTD("cqg.rtd", ,"ContractData",C36, "NetLastTradeToday",, "T"),B36)),"")</f>
        <v>-.00370</v>
      </c>
      <c r="I36" s="3" t="str">
        <f>IFERROR(IF(B36="B",RTD("cqg.rtd", ,"ContractData",C36, "Y_Settlement",, "B"),TEXT(RTD("cqg.rtd", ,"ContractData",C36, "Y_Settlement",, "T"),B36)),"")</f>
        <v>.69330</v>
      </c>
      <c r="J36" s="3" t="str">
        <f>IFERROR(IF(B36="B",RTD("cqg.rtd", ,"ContractData",C36, "Open",, "B"),TEXT(RTD("cqg.rtd", ,"ContractData",C36, "Open",, "T"),B36)),"")</f>
        <v>.69325</v>
      </c>
      <c r="K36" s="3" t="str">
        <f>IFERROR(IF(B36="B",RTD("cqg.rtd", ,"ContractData",C36, "High",, "B"),TEXT(RTD("cqg.rtd", ,"ContractData",C36, "High",, "T"),B36)),"")</f>
        <v>.69750</v>
      </c>
      <c r="L36" s="3" t="str">
        <f>IFERROR(IF(B36="B",RTD("cqg.rtd", ,"ContractData",C36, "Low",, "B"),TEXT(RTD("cqg.rtd", ,"ContractData",C36, "Low",, "T"),B36)),"")</f>
        <v>.68875</v>
      </c>
      <c r="M36" s="12">
        <f>IFERROR(RTD("cqg.rtd", ,"ContractData",C36, "PerCentNetLastTrade",, "T")/100,"")</f>
        <v>-5.3367950382229908E-3</v>
      </c>
      <c r="N36" s="12">
        <f>IFERROR( RTD("cqg.rtd",,"StudyData",C36, "PCB","BaseType=Index,Index=1", "Close", "AW",,"all",,,"True","T")/100,"")</f>
        <v>-2.288345731491321E-2</v>
      </c>
      <c r="O36" s="12">
        <f>IFERROR(RTD("cqg.rtd",,"StudyData",C36, "PCB","BaseType=Index,Index=1", "Close", "AM",,"all",,,"True","T")/100,"")</f>
        <v>-3.9554317548746491E-2</v>
      </c>
      <c r="P36" s="12">
        <f>IFERROR( RTD("cqg.rtd",,"StudyData",C36, "PCB","BaseType=Index,Index=1", "Close", "AA",,"all",,,"True","T")/100,"")</f>
        <v>-5.3007415545179848E-2</v>
      </c>
      <c r="Q36" s="3" t="str">
        <f>IFERROR(RTD("cqg.rtd",,"StudyData",$C36,"MaxAll^",,"Month",$R$3,0,"all",,,,"T")&amp;"/"&amp;RTD("cqg.rtd",,"StudyData",$C36,"MaxAll^",,"Day",$R$3,0,"all",,,,"T")&amp;"/"&amp;RTD("cqg.rtd",,"StudyData",$C36,"MaxAll^",,"Year",$R$3,0,"all",,,,"T"),"")</f>
        <v>7/28/2011</v>
      </c>
      <c r="R36" s="3" t="str">
        <f>IFERROR(IF(B36="B",TRUNC(RTD("cqg.rtd",,"StudyData",$C36,"MaxAll^",,"Max",$R$3,0,"all",,,,"T"))&amp;"-"&amp;MOD(RTD("cqg.rtd",,"StudyData",$C36,"MaxAll^",,"Max",$R$3,0,"all",,,,"T"),1)*32,TEXT(RTD("cqg.rtd",,"StudyData",$C36,"MaxAll^",,"Max",$R$3,0,"all",,,,"T"),B36)),"")</f>
        <v>1.10050</v>
      </c>
      <c r="S36" s="3" t="str">
        <f>IFERROR(RTD("cqg.rtd",,"StudyData",$C36,"MinAll^",,"Month",$R$3,0,"all",,,,"T")&amp;"/"&amp;RTD("cqg.rtd",,"StudyData",$C36,"MinAll^",,"Day",$R$3,0,"all",,,,"T")&amp;"/"&amp;RTD("cqg.rtd",,"StudyData",$C36,"MinAll^",,"Year",$R$3,0,"all",,,,"T"),"")</f>
        <v>4/1/2001</v>
      </c>
      <c r="T36" s="3" t="str">
        <f>IFERROR(IF(B36="B",TRUNC(RTD("cqg.rtd",,"StudyData",$C36,"MinAll^",,"Min",$R$3,0,"all",,,,"T"))&amp;"-"&amp;MOD(RTD("cqg.rtd",,"StudyData",$C36,"MinAll^",,"Min",$R$3,0,"all",,,,"T"),1)*32,TEXT(RTD("cqg.rtd",,"StudyData",$C36,"MinAll^",,"Min",$R$3,0,"all",,,,"T"),B36)),"")</f>
        <v>.47740</v>
      </c>
      <c r="U36" s="3" t="str">
        <f t="shared" si="0"/>
        <v>DA6?</v>
      </c>
    </row>
    <row r="37" spans="1:21" ht="18" customHeight="1" x14ac:dyDescent="0.3">
      <c r="A37" s="13">
        <f>IF(LEN(RTD("cqg.rtd",,"ContractData","Tsize("&amp;C37&amp;")","LastQuoteToday",,"T"))-2&lt;0,0,LEN(RTD("cqg.rtd",,"ContractData","Tsize("&amp;C37&amp;")","LastQuoteToday",,"T"))-2)</f>
        <v>5</v>
      </c>
      <c r="B37" s="13" t="str">
        <f>IF(RTD("cqg.rtd",,"ContractData",C37,"TickSize",,"T")=0.00390625,"B",IF(RTD("cqg.rtd",,"ContractData",C37,"TickSize",,"T")=0.0078125,"B",IF(RTD("cqg.rtd",,"ContractData",C37,"TickSize",,"T")=0.015625,"B",IF(RTD("cqg.rtd",,"ContractData",C37,"TickSize",,"T")=0.03125,"B",VLOOKUP(A37,$A$43:$B$50,2,FALSE)))))</f>
        <v>#.00000</v>
      </c>
      <c r="C37" s="17" t="s">
        <v>52</v>
      </c>
      <c r="D37" s="38" t="str">
        <f>IFERROR(RTD("cqg.rtd", ,"ContractData", $C37, "LongDescription",, "T"),"")</f>
        <v>New Zealand Dollar (Globex), Sep 22</v>
      </c>
      <c r="E37" s="38"/>
      <c r="F37" s="38"/>
      <c r="G37" s="2" t="str">
        <f>IFERROR(IF(B37="B",RTD("cqg.rtd", ,"ContractData",C37, "LastTradeToday",, "B"),TEXT(RTD("cqg.rtd", ,"ContractData",C37, "LastTradeToday",, "T"),B37)),"")</f>
        <v>.62290</v>
      </c>
      <c r="H37" s="2" t="str">
        <f>IFERROR(IF(B37="B",RTD("cqg.rtd", ,"ContractData",C37, "NetLastTradeToday",, "B"),TEXT(RTD("cqg.rtd", ,"ContractData",C37, "NetLastTradeToday",, "T"),B37)),"")</f>
        <v>-.00180</v>
      </c>
      <c r="I37" s="2" t="str">
        <f>IFERROR(IF(B37="B",RTD("cqg.rtd", ,"ContractData",C37, "Y_Settlement",, "B"),TEXT(RTD("cqg.rtd", ,"ContractData",C37, "Y_Settlement",, "T"),B37)),"")</f>
        <v>.62470</v>
      </c>
      <c r="J37" s="2" t="str">
        <f>IFERROR(IF(B37="B",RTD("cqg.rtd", ,"ContractData",C37, "Open",, "B"),TEXT(RTD("cqg.rtd", ,"ContractData",C37, "Open",, "T"),B37)),"")</f>
        <v>.62485</v>
      </c>
      <c r="K37" s="2" t="str">
        <f>IFERROR(IF(B37="B",RTD("cqg.rtd", ,"ContractData",C37, "High",, "B"),TEXT(RTD("cqg.rtd", ,"ContractData",C37, "High",, "T"),B37)),"")</f>
        <v>.62835</v>
      </c>
      <c r="L37" s="2" t="str">
        <f>IFERROR(IF(B37="B",RTD("cqg.rtd", ,"ContractData",C37, "Low",, "B"),TEXT(RTD("cqg.rtd", ,"ContractData",C37, "Low",, "T"),B37)),"")</f>
        <v>.62240</v>
      </c>
      <c r="M37" s="6">
        <f>IFERROR(RTD("cqg.rtd", ,"ContractData",C37, "PerCentNetLastTrade",, "T")/100,"")</f>
        <v>-2.8813830638706578E-3</v>
      </c>
      <c r="N37" s="6">
        <f>IFERROR( RTD("cqg.rtd",,"StudyData",C37, "PCB","BaseType=Index,Index=1", "Close", "AW",,"all",,,"True","T")/100,"")</f>
        <v>-1.8668767231193425E-2</v>
      </c>
      <c r="O37" s="6">
        <f>IFERROR(RTD("cqg.rtd",,"StudyData",C37, "PCB","BaseType=Index,Index=1", "Close", "AM",,"all",,,"True","T")/100,"")</f>
        <v>-4.1471108717396364E-2</v>
      </c>
      <c r="P37" s="6">
        <f>IFERROR( RTD("cqg.rtd",,"StudyData",C37, "PCB","BaseType=Index,Index=1", "Close", "AA",,"all",,,"True","T")/100,"")</f>
        <v>-8.4643644379133132E-2</v>
      </c>
      <c r="Q37" s="2" t="str">
        <f>IFERROR(RTD("cqg.rtd",,"StudyData",$C37,"MaxAll^",,"Month",$R$3,0,"all",,,,"T")&amp;"/"&amp;RTD("cqg.rtd",,"StudyData",$C37,"MaxAll^",,"Day",$R$3,0,"all",,,,"T")&amp;"/"&amp;RTD("cqg.rtd",,"StudyData",$C37,"MaxAll^",,"Year",$R$3,0,"all",,,,"T"),"")</f>
        <v>8/1/2011</v>
      </c>
      <c r="R37" s="2" t="str">
        <f>IFERROR(IF(B37="B",TRUNC(RTD("cqg.rtd",,"StudyData",$C37,"MaxAll^",,"Max",$R$3,0,"all",,,,"T"))&amp;"-"&amp;MOD(RTD("cqg.rtd",,"StudyData",$C37,"MaxAll^",,"Max",$R$3,0,"all",,,,"T"),1)*32,TEXT(RTD("cqg.rtd",,"StudyData",$C37,"MaxAll^",,"Max",$R$3,0,"all",,,,"T"),B37)),"")</f>
        <v>.88080</v>
      </c>
      <c r="S37" s="2" t="str">
        <f>IFERROR(RTD("cqg.rtd",,"StudyData",$C37,"MinAll^",,"Month",$R$3,0,"all",,,,"T")&amp;"/"&amp;RTD("cqg.rtd",,"StudyData",$C37,"MinAll^",,"Day",$R$3,0,"all",,,,"T")&amp;"/"&amp;RTD("cqg.rtd",,"StudyData",$C37,"MinAll^",,"Year",$R$3,0,"all",,,,"T"),"")</f>
        <v>9/27/2001</v>
      </c>
      <c r="T37" s="2" t="str">
        <f>IFERROR(IF(B37="B",TRUNC(RTD("cqg.rtd",,"StudyData",$C37,"MinAll^",,"Min",$R$3,0,"all",,,,"T"))&amp;"-"&amp;MOD(RTD("cqg.rtd",,"StudyData",$C37,"MinAll^",,"Min",$R$3,0,"all",,,,"T"),1)*32,TEXT(RTD("cqg.rtd",,"StudyData",$C37,"MinAll^",,"Min",$R$3,0,"all",,,,"T"),B37)),"")</f>
        <v>.39650</v>
      </c>
      <c r="U37" s="2" t="str">
        <f t="shared" si="0"/>
        <v>NE6?</v>
      </c>
    </row>
    <row r="38" spans="1:21" ht="18" customHeight="1" x14ac:dyDescent="0.3">
      <c r="A38" s="13">
        <f>IF(LEN(RTD("cqg.rtd",,"ContractData","Tsize("&amp;C38&amp;")","LastQuoteToday",,"T"))-2&lt;0,0,LEN(RTD("cqg.rtd",,"ContractData","Tsize("&amp;C38&amp;")","LastQuoteToday",,"T"))-2)</f>
        <v>5</v>
      </c>
      <c r="B38" s="13" t="str">
        <f>IF(RTD("cqg.rtd",,"ContractData",C38,"TickSize",,"T")=0.00390625,"B",IF(RTD("cqg.rtd",,"ContractData",C38,"TickSize",,"T")=0.0078125,"B",IF(RTD("cqg.rtd",,"ContractData",C38,"TickSize",,"T")=0.015625,"B",IF(RTD("cqg.rtd",,"ContractData",C38,"TickSize",,"T")=0.03125,"B",VLOOKUP(A38,$A$43:$B$50,2,FALSE)))))</f>
        <v>#.00000</v>
      </c>
      <c r="C38" s="18" t="s">
        <v>53</v>
      </c>
      <c r="D38" s="32" t="str">
        <f>IFERROR(RTD("cqg.rtd", ,"ContractData", $C38, "LongDescription",, "T"),"")</f>
        <v>Mexican Peso (Globex), Sep 22</v>
      </c>
      <c r="E38" s="32"/>
      <c r="F38" s="32"/>
      <c r="G38" s="3" t="str">
        <f>IFERROR(IF(B38="B",RTD("cqg.rtd", ,"ContractData",C38, "LastTradeToday",, "B"),TEXT(RTD("cqg.rtd", ,"ContractData",C38, "LastTradeToday",, "T"),B38)),"")</f>
        <v>.04770</v>
      </c>
      <c r="H38" s="3" t="str">
        <f>IFERROR(IF(B38="B",RTD("cqg.rtd", ,"ContractData",C38, "NetLastTradeToday",, "B"),TEXT(RTD("cqg.rtd", ,"ContractData",C38, "NetLastTradeToday",, "T"),B38)),"")</f>
        <v>-.00025</v>
      </c>
      <c r="I38" s="3" t="str">
        <f>IFERROR(IF(B38="B",RTD("cqg.rtd", ,"ContractData",C38, "Y_Settlement",, "B"),TEXT(RTD("cqg.rtd", ,"ContractData",C38, "Y_Settlement",, "T"),B38)),"")</f>
        <v>.04795</v>
      </c>
      <c r="J38" s="3" t="str">
        <f>IFERROR(IF(B38="B",RTD("cqg.rtd", ,"ContractData",C38, "Open",, "B"),TEXT(RTD("cqg.rtd", ,"ContractData",C38, "Open",, "T"),B38)),"")</f>
        <v>.04792</v>
      </c>
      <c r="K38" s="3" t="str">
        <f>IFERROR(IF(B38="B",RTD("cqg.rtd", ,"ContractData",C38, "High",, "B"),TEXT(RTD("cqg.rtd", ,"ContractData",C38, "High",, "T"),B38)),"")</f>
        <v>.04821</v>
      </c>
      <c r="L38" s="3" t="str">
        <f>IFERROR(IF(B38="B",RTD("cqg.rtd", ,"ContractData",C38, "Low",, "B"),TEXT(RTD("cqg.rtd", ,"ContractData",C38, "Low",, "T"),B38)),"")</f>
        <v>.04758</v>
      </c>
      <c r="M38" s="12">
        <f>IFERROR(RTD("cqg.rtd", ,"ContractData",C38, "PerCentNetLastTrade",, "T")/100,"")</f>
        <v>-5.2137643378519297E-3</v>
      </c>
      <c r="N38" s="12">
        <f>IFERROR( RTD("cqg.rtd",,"StudyData",C38, "PCB","BaseType=Index,Index=1", "Close", "AW",,"all",,,"True","T")/100,"")</f>
        <v>-2.9106452269489127E-2</v>
      </c>
      <c r="O38" s="12">
        <f>IFERROR(RTD("cqg.rtd",,"StudyData",C38, "PCB","BaseType=Index,Index=1", "Close", "AM",,"all",,,"True","T")/100,"")</f>
        <v>-4.1591320072332641E-2</v>
      </c>
      <c r="P38" s="12">
        <f>IFERROR( RTD("cqg.rtd",,"StudyData",C38, "PCB","BaseType=Index,Index=1", "Close", "AA",,"all",,,"True","T")/100,"")</f>
        <v>2.5806451612903222E-2</v>
      </c>
      <c r="Q38" s="3" t="str">
        <f>IFERROR(RTD("cqg.rtd",,"StudyData",$C38,"MaxAll^",,"Month",$R$3,0,"all",,,,"T")&amp;"/"&amp;RTD("cqg.rtd",,"StudyData",$C38,"MaxAll^",,"Day",$R$3,0,"all",,,,"T")&amp;"/"&amp;RTD("cqg.rtd",,"StudyData",$C38,"MaxAll^",,"Year",$R$3,0,"all",,,,"T"),"")</f>
        <v>5/22/2001</v>
      </c>
      <c r="R38" s="3" t="str">
        <f>IFERROR(IF(B38="B",TRUNC(RTD("cqg.rtd",,"StudyData",$C38,"MaxAll^",,"Max",$R$3,0,"all",,,,"T"))&amp;"-"&amp;MOD(RTD("cqg.rtd",,"StudyData",$C38,"MaxAll^",,"Max",$R$3,0,"all",,,,"T"),1)*32,TEXT(RTD("cqg.rtd",,"StudyData",$C38,"MaxAll^",,"Max",$R$3,0,"all",,,,"T"),B38)),"")</f>
        <v>.11140</v>
      </c>
      <c r="S38" s="3" t="str">
        <f>IFERROR(RTD("cqg.rtd",,"StudyData",$C38,"MinAll^",,"Month",$R$3,0,"all",,,,"T")&amp;"/"&amp;RTD("cqg.rtd",,"StudyData",$C38,"MinAll^",,"Day",$R$3,0,"all",,,,"T")&amp;"/"&amp;RTD("cqg.rtd",,"StudyData",$C38,"MinAll^",,"Year",$R$3,0,"all",,,,"T"),"")</f>
        <v>4/6/2020</v>
      </c>
      <c r="T38" s="3" t="str">
        <f>IFERROR(IF(B38="B",TRUNC(RTD("cqg.rtd",,"StudyData",$C38,"MinAll^",,"Min",$R$3,0,"all",,,,"T"))&amp;"-"&amp;MOD(RTD("cqg.rtd",,"StudyData",$C38,"MinAll^",,"Min",$R$3,0,"all",,,,"T"),1)*32,TEXT(RTD("cqg.rtd",,"StudyData",$C38,"MinAll^",,"Min",$R$3,0,"all",,,,"T"),B38)),"")</f>
        <v>.03835</v>
      </c>
      <c r="U38" s="3" t="str">
        <f t="shared" si="0"/>
        <v>MX6?</v>
      </c>
    </row>
    <row r="39" spans="1:21" ht="18" customHeight="1" x14ac:dyDescent="0.3">
      <c r="A39" s="13">
        <f>IF(LEN(RTD("cqg.rtd",,"ContractData","Tsize("&amp;C39&amp;")","LastQuoteToday",,"T"))-2&lt;0,0,LEN(RTD("cqg.rtd",,"ContractData","Tsize("&amp;C39&amp;")","LastQuoteToday",,"T"))-2)</f>
        <v>5</v>
      </c>
      <c r="B39" s="13" t="str">
        <f>IF(RTD("cqg.rtd",,"ContractData",C39,"TickSize",,"T")=0.00390625,"B",IF(RTD("cqg.rtd",,"ContractData",C39,"TickSize",,"T")=0.0078125,"B",IF(RTD("cqg.rtd",,"ContractData",C39,"TickSize",,"T")=0.015625,"B",IF(RTD("cqg.rtd",,"ContractData",C39,"TickSize",,"T")=0.03125,"B",VLOOKUP(A39,$A$43:$B$50,2,FALSE)))))</f>
        <v>#.00000</v>
      </c>
      <c r="C39" s="17" t="s">
        <v>54</v>
      </c>
      <c r="D39" s="38" t="str">
        <f>IFERROR(RTD("cqg.rtd", ,"ContractData", $C39, "LongDescription",, "T"),"")</f>
        <v>Euro/British Pound (Globex), Sep 22</v>
      </c>
      <c r="E39" s="38"/>
      <c r="F39" s="38"/>
      <c r="G39" s="2" t="str">
        <f>IFERROR(IF(B39="B",RTD("cqg.rtd", ,"ContractData",C39, "LastTradeToday",, "B"),TEXT(RTD("cqg.rtd", ,"ContractData",C39, "LastTradeToday",, "T"),B39)),"")</f>
        <v>.86980</v>
      </c>
      <c r="H39" s="2" t="str">
        <f>IFERROR(IF(B39="B",RTD("cqg.rtd", ,"ContractData",C39, "NetLastTradeToday",, "B"),TEXT(RTD("cqg.rtd", ,"ContractData",C39, "NetLastTradeToday",, "T"),B39)),"")</f>
        <v>.00660</v>
      </c>
      <c r="I39" s="2" t="str">
        <f>IFERROR(IF(B39="B",RTD("cqg.rtd", ,"ContractData",C39, "Y_Settlement",, "B"),TEXT(RTD("cqg.rtd", ,"ContractData",C39, "Y_Settlement",, "T"),B39)),"")</f>
        <v>.86320</v>
      </c>
      <c r="J39" s="2" t="str">
        <f>IFERROR(IF(B39="B",RTD("cqg.rtd", ,"ContractData",C39, "Open",, "B"),TEXT(RTD("cqg.rtd", ,"ContractData",C39, "Open",, "T"),B39)),"")</f>
        <v>.86285</v>
      </c>
      <c r="K39" s="2" t="str">
        <f>IFERROR(IF(B39="B",RTD("cqg.rtd", ,"ContractData",C39, "High",, "B"),TEXT(RTD("cqg.rtd", ,"ContractData",C39, "High",, "T"),B39)),"")</f>
        <v>.87025</v>
      </c>
      <c r="L39" s="2" t="str">
        <f>IFERROR(IF(B39="B",RTD("cqg.rtd", ,"ContractData",C39, "Low",, "B"),TEXT(RTD("cqg.rtd", ,"ContractData",C39, "Low",, "T"),B39)),"")</f>
        <v>.85970</v>
      </c>
      <c r="M39" s="6">
        <f>IFERROR(RTD("cqg.rtd", ,"ContractData",C39, "PerCentNetLastTrade",, "T")/100,"")</f>
        <v>7.6459684893419831E-3</v>
      </c>
      <c r="N39" s="6">
        <f>IFERROR( RTD("cqg.rtd",,"StudyData",C39, "PCB","BaseType=Index,Index=1", "Close", "AW",,"all",,,"True","T")/100,"")</f>
        <v>1.274960703265984E-2</v>
      </c>
      <c r="O39" s="6">
        <f>IFERROR(RTD("cqg.rtd",,"StudyData",C39, "PCB","BaseType=Index,Index=1", "Close", "AM",,"all",,,"True","T")/100,"")</f>
        <v>1.540975951435908E-2</v>
      </c>
      <c r="P39" s="6">
        <f>IFERROR( RTD("cqg.rtd",,"StudyData",C39, "PCB","BaseType=Index,Index=1", "Close", "AA",,"all",,,"True","T")/100,"")</f>
        <v>2.4921934837683381E-2</v>
      </c>
      <c r="Q39" s="2" t="str">
        <f>IFERROR(RTD("cqg.rtd",,"StudyData",$C39,"MaxAll^",,"Month",$R$3,0,"all",,,,"T")&amp;"/"&amp;RTD("cqg.rtd",,"StudyData",$C39,"MaxAll^",,"Day",$R$3,0,"all",,,,"T")&amp;"/"&amp;RTD("cqg.rtd",,"StudyData",$C39,"MaxAll^",,"Year",$R$3,0,"all",,,,"T"),"")</f>
        <v>12/30/2008</v>
      </c>
      <c r="R39" s="2" t="str">
        <f>IFERROR(IF(B39="B",TRUNC(RTD("cqg.rtd",,"StudyData",$C39,"MaxAll^",,"Max",$R$3,0,"all",,,,"T"))&amp;"-"&amp;MOD(RTD("cqg.rtd",,"StudyData",$C39,"MaxAll^",,"Max",$R$3,0,"all",,,,"T"),1)*32,TEXT(RTD("cqg.rtd",,"StudyData",$C39,"MaxAll^",,"Max",$R$3,0,"all",,,,"T"),B39)),"")</f>
        <v>.98000</v>
      </c>
      <c r="S39" s="2" t="str">
        <f>IFERROR(RTD("cqg.rtd",,"StudyData",$C39,"MinAll^",,"Month",$R$3,0,"all",,,,"T")&amp;"/"&amp;RTD("cqg.rtd",,"StudyData",$C39,"MinAll^",,"Day",$R$3,0,"all",,,,"T")&amp;"/"&amp;RTD("cqg.rtd",,"StudyData",$C39,"MinAll^",,"Year",$R$3,0,"all",,,,"T"),"")</f>
        <v>5/3/2000</v>
      </c>
      <c r="T39" s="2" t="str">
        <f>IFERROR(IF(B39="B",TRUNC(RTD("cqg.rtd",,"StudyData",$C39,"MinAll^",,"Min",$R$3,0,"all",,,,"T"))&amp;"-"&amp;MOD(RTD("cqg.rtd",,"StudyData",$C39,"MinAll^",,"Min",$R$3,0,"all",,,,"T"),1)*32,TEXT(RTD("cqg.rtd",,"StudyData",$C39,"MinAll^",,"Min",$R$3,0,"all",,,,"T"),B39)),"")</f>
        <v>.57550</v>
      </c>
      <c r="U39" s="2" t="str">
        <f t="shared" si="0"/>
        <v>EB?</v>
      </c>
    </row>
    <row r="40" spans="1:21" ht="18" customHeight="1" x14ac:dyDescent="0.3">
      <c r="A40" s="13">
        <f>IF(LEN(RTD("cqg.rtd",,"ContractData","Tsize("&amp;C40&amp;")","LastQuoteToday",,"T"))-2&lt;0,0,LEN(RTD("cqg.rtd",,"ContractData","Tsize("&amp;C40&amp;")","LastQuoteToday",,"T"))-2)</f>
        <v>0</v>
      </c>
      <c r="B40" s="13" t="str">
        <f>IF(RTD("cqg.rtd",,"ContractData",C40,"TickSize",,"T")=0.00390625,"B",IF(RTD("cqg.rtd",,"ContractData",C40,"TickSize",,"T")=0.0078125,"B",IF(RTD("cqg.rtd",,"ContractData",C40,"TickSize",,"T")=0.015625,"B",IF(RTD("cqg.rtd",,"ContractData",C40,"TickSize",,"T")=0.03125,"B",VLOOKUP(A40,$A$43:$B$50,2,FALSE)))))</f>
        <v>#</v>
      </c>
      <c r="C40" s="18" t="s">
        <v>55</v>
      </c>
      <c r="D40" s="32" t="str">
        <f>IFERROR(RTD("cqg.rtd", ,"ContractData", $C40, "LongDescription",, "T"),"")</f>
        <v>Bitcoin (Globex), Jun 22</v>
      </c>
      <c r="E40" s="32"/>
      <c r="F40" s="32"/>
      <c r="G40" s="3" t="str">
        <f>IFERROR(IF(B40="B",RTD("cqg.rtd", ,"ContractData",C40, "LastTradeToday",, "B"),TEXT(RTD("cqg.rtd", ,"ContractData",C40, "LastTradeToday",, "T"),B40)),"")</f>
        <v>21865</v>
      </c>
      <c r="H40" s="3" t="str">
        <f>IFERROR(IF(B40="B",RTD("cqg.rtd", ,"ContractData",C40, "NetLastTradeToday",, "B"),TEXT(RTD("cqg.rtd", ,"ContractData",C40, "NetLastTradeToday",, "T"),B40)),"")</f>
        <v>-1245</v>
      </c>
      <c r="I40" s="3" t="str">
        <f>IFERROR(IF(B40="B",RTD("cqg.rtd", ,"ContractData",C40, "Y_Settlement",, "B"),TEXT(RTD("cqg.rtd", ,"ContractData",C40, "Y_Settlement",, "T"),B40)),"")</f>
        <v>23110</v>
      </c>
      <c r="J40" s="3" t="str">
        <f>IFERROR(IF(B40="B",RTD("cqg.rtd", ,"ContractData",C40, "Open",, "B"),TEXT(RTD("cqg.rtd", ,"ContractData",C40, "Open",, "T"),B40)),"")</f>
        <v>23010</v>
      </c>
      <c r="K40" s="3" t="str">
        <f>IFERROR(IF(B40="B",RTD("cqg.rtd", ,"ContractData",C40, "High",, "B"),TEXT(RTD("cqg.rtd", ,"ContractData",C40, "High",, "T"),B40)),"")</f>
        <v>23290</v>
      </c>
      <c r="L40" s="3" t="str">
        <f>IFERROR(IF(B40="B",RTD("cqg.rtd", ,"ContractData",C40, "Low",, "B"),TEXT(RTD("cqg.rtd", ,"ContractData",C40, "Low",, "T"),B40)),"")</f>
        <v>20775</v>
      </c>
      <c r="M40" s="12">
        <f>IFERROR(RTD("cqg.rtd", ,"ContractData",C40, "PerCentNetLastTrade",, "T")/100,"")</f>
        <v>-5.3872782345305063E-2</v>
      </c>
      <c r="N40" s="12">
        <f>IFERROR( RTD("cqg.rtd",,"StudyData",C40, "PCB","BaseType=Index,Index=1", "Close", "AW",,"all",,,"True","T")/100,"")</f>
        <v>-0.24394882434301521</v>
      </c>
      <c r="O40" s="12">
        <f>IFERROR(RTD("cqg.rtd",,"StudyData",C40, "PCB","BaseType=Index,Index=1", "Close", "AM",,"all",,,"True","T")/100,"")</f>
        <v>-0.30916271721958927</v>
      </c>
      <c r="P40" s="12">
        <f>IFERROR( RTD("cqg.rtd",,"StudyData",C40, "PCB","BaseType=Index,Index=1", "Close", "AA",,"all",,,"True","T")/100,"")</f>
        <v>-0.53468823153862521</v>
      </c>
      <c r="Q40" s="3" t="str">
        <f>IFERROR(RTD("cqg.rtd",,"StudyData",$C40,"MaxAll^",,"Month",$R$3,0,"all",,,,"T")&amp;"/"&amp;RTD("cqg.rtd",,"StudyData",$C40,"MaxAll^",,"Day",$R$3,0,"all",,,,"T")&amp;"/"&amp;RTD("cqg.rtd",,"StudyData",$C40,"MaxAll^",,"Year",$R$3,0,"all",,,,"T"),"")</f>
        <v>11/10/2021</v>
      </c>
      <c r="R40" s="3" t="str">
        <f>IFERROR(IF(B40="B",TRUNC(RTD("cqg.rtd",,"StudyData",$C40,"MaxAll^",,"Max",$R$3,0,"all",,,,"T"))&amp;"-"&amp;MOD(RTD("cqg.rtd",,"StudyData",$C40,"MaxAll^",,"Max",$R$3,0,"all",,,,"T"),1)*32,TEXT(RTD("cqg.rtd",,"StudyData",$C40,"MaxAll^",,"Max",$R$3,0,"all",,,,"T"),B40)),"")</f>
        <v>69355</v>
      </c>
      <c r="S40" s="3" t="str">
        <f>IFERROR(RTD("cqg.rtd",,"StudyData",$C40,"MinAll^",,"Month",$R$3,0,"all",,,,"T")&amp;"/"&amp;RTD("cqg.rtd",,"StudyData",$C40,"MinAll^",,"Day",$R$3,0,"all",,,,"T")&amp;"/"&amp;RTD("cqg.rtd",,"StudyData",$C40,"MinAll^",,"Year",$R$3,0,"all",,,,"T"),"")</f>
        <v>12/14/2018</v>
      </c>
      <c r="T40" s="3" t="str">
        <f>IFERROR(IF(B40="B",TRUNC(RTD("cqg.rtd",,"StudyData",$C40,"MinAll^",,"Min",$R$3,0,"all",,,,"T"))&amp;"-"&amp;MOD(RTD("cqg.rtd",,"StudyData",$C40,"MinAll^",,"Min",$R$3,0,"all",,,,"T"),1)*32,TEXT(RTD("cqg.rtd",,"StudyData",$C40,"MinAll^",,"Min",$R$3,0,"all",,,,"T"),B40)),"")</f>
        <v>3120</v>
      </c>
      <c r="U40" s="3" t="str">
        <f t="shared" si="0"/>
        <v>BTC?</v>
      </c>
    </row>
    <row r="41" spans="1:21" ht="18" customHeight="1" x14ac:dyDescent="0.3">
      <c r="A41" s="13">
        <f>IF(LEN(RTD("cqg.rtd",,"ContractData","Tsize("&amp;C41&amp;")","LastQuoteToday",,"T"))-2&lt;0,0,LEN(RTD("cqg.rtd",,"ContractData","Tsize("&amp;C41&amp;")","LastQuoteToday",,"T"))-2)</f>
        <v>2</v>
      </c>
      <c r="B41" s="13" t="str">
        <f>IF(RTD("cqg.rtd",,"ContractData",C41,"TickSize",,"T")=0.00390625,"B",IF(RTD("cqg.rtd",,"ContractData",C41,"TickSize",,"T")=0.0078125,"B",IF(RTD("cqg.rtd",,"ContractData",C41,"TickSize",,"T")=0.015625,"B",IF(RTD("cqg.rtd",,"ContractData",C41,"TickSize",,"T")=0.03125,"B",VLOOKUP(A41,$A$43:$B$50,2,FALSE)))))</f>
        <v>#.00</v>
      </c>
      <c r="C41" s="19" t="s">
        <v>56</v>
      </c>
      <c r="D41" s="38" t="str">
        <f>IFERROR(RTD("cqg.rtd", ,"ContractData", $C41, "LongDescription",, "T"),"")</f>
        <v>Coinbase Global, Inc. Class A</v>
      </c>
      <c r="E41" s="38"/>
      <c r="F41" s="38"/>
      <c r="G41" s="1" t="str">
        <f>IFERROR(IF(B41="B",RTD("cqg.rtd", ,"ContractData",C41, "LastTradeToday",, "B"),TEXT(RTD("cqg.rtd", ,"ContractData",C41, "LastTradeToday",, "T"),B41)),"")</f>
        <v/>
      </c>
      <c r="H41" s="1" t="str">
        <f>IFERROR(IF(B41="B",RTD("cqg.rtd", ,"ContractData",C41, "NetLastTradeToday",, "B"),TEXT(RTD("cqg.rtd", ,"ContractData",C41, "NetLastTradeToday",, "T"),B41)),"")</f>
        <v/>
      </c>
      <c r="I41" s="1" t="str">
        <f>IFERROR(IF(B41="B",RTD("cqg.rtd", ,"ContractData",C41, "Y_Settlement",, "B"),TEXT(RTD("cqg.rtd", ,"ContractData",C41, "Y_Settlement",, "T"),B41)),"")</f>
        <v>52.01</v>
      </c>
      <c r="J41" s="1" t="str">
        <f>IFERROR(IF(B41="B",RTD("cqg.rtd", ,"ContractData",C41, "Open",, "B"),TEXT(RTD("cqg.rtd", ,"ContractData",C41, "Open",, "T"),B41)),"")</f>
        <v/>
      </c>
      <c r="K41" s="1" t="str">
        <f>IFERROR(IF(B41="B",RTD("cqg.rtd", ,"ContractData",C41, "High",, "B"),TEXT(RTD("cqg.rtd", ,"ContractData",C41, "High",, "T"),B41)),"")</f>
        <v/>
      </c>
      <c r="L41" s="1" t="str">
        <f>IFERROR(IF(B41="B",RTD("cqg.rtd", ,"ContractData",C41, "Low",, "B"),TEXT(RTD("cqg.rtd", ,"ContractData",C41, "Low",, "T"),B41)),"")</f>
        <v/>
      </c>
      <c r="M41" s="6" t="str">
        <f>IFERROR(RTD("cqg.rtd", ,"ContractData",C41, "PerCentNetLastTrade",, "T")/100,"")</f>
        <v/>
      </c>
      <c r="N41" s="6">
        <f>IFERROR( RTD("cqg.rtd",,"StudyData",C41, "PCB","BaseType=Index,Index=1", "Close", "AW",,"all",,,"True","T")/100,"")</f>
        <v>-0.11412025208652705</v>
      </c>
      <c r="O41" s="6">
        <f>IFERROR(RTD("cqg.rtd",,"StudyData",C41, "PCB","BaseType=Index,Index=1", "Close", "AM",,"all",,,"True","T")/100,"")</f>
        <v>-0.33405889884763135</v>
      </c>
      <c r="P41" s="6">
        <f>IFERROR( RTD("cqg.rtd",,"StudyData",C41, "PCB","BaseType=Index,Index=1", "Close", "AA",,"all",,,"True","T")/100,"")</f>
        <v>-0.7939136981416175</v>
      </c>
      <c r="Q41" s="1" t="str">
        <f>IFERROR(RTD("cqg.rtd",,"StudyData",$C41,"MaxAll^",,"Month",$R$3,0,"all",,,,"T")&amp;"/"&amp;RTD("cqg.rtd",,"StudyData",$C41,"MaxAll^",,"Day",$R$3,0,"all",,,,"T")&amp;"/"&amp;RTD("cqg.rtd",,"StudyData",$C41,"MaxAll^",,"Year",$R$3,0,"all",,,,"T"),"")</f>
        <v>4/14/2021</v>
      </c>
      <c r="R41" s="1" t="str">
        <f>IFERROR(IF(B41="B",TRUNC(RTD("cqg.rtd",,"StudyData",$C41,"MaxAll^",,"Max",$R$3,0,"all",,,,"T"))&amp;"-"&amp;MOD(RTD("cqg.rtd",,"StudyData",$C41,"MaxAll^",,"Max",$R$3,0,"all",,,,"T"),1)*32,TEXT(RTD("cqg.rtd",,"StudyData",$C41,"MaxAll^",,"Max",$R$3,0,"all",,,,"T"),B41)),"")</f>
        <v>429.54</v>
      </c>
      <c r="S41" s="1" t="str">
        <f>IFERROR(RTD("cqg.rtd",,"StudyData",$C41,"MinAll^",,"Month",$R$3,0,"all",,,,"T")&amp;"/"&amp;RTD("cqg.rtd",,"StudyData",$C41,"MinAll^",,"Day",$R$3,0,"all",,,,"T")&amp;"/"&amp;RTD("cqg.rtd",,"StudyData",$C41,"MinAll^",,"Year",$R$3,0,"all",,,,"T"),"")</f>
        <v>5/12/2022</v>
      </c>
      <c r="T41" s="1" t="str">
        <f>IFERROR(IF(B41="B",TRUNC(RTD("cqg.rtd",,"StudyData",$C41,"MinAll^",,"Min",$R$3,0,"all",,,,"T"))&amp;"-"&amp;MOD(RTD("cqg.rtd",,"StudyData",$C41,"MinAll^",,"Min",$R$3,0,"all",,,,"T"),1)*32,TEXT(RTD("cqg.rtd",,"StudyData",$C41,"MinAll^",,"Min",$R$3,0,"all",,,,"T"),B41)),"")</f>
        <v>40.83</v>
      </c>
      <c r="U41" s="1" t="str">
        <f t="shared" si="0"/>
        <v>COIN</v>
      </c>
    </row>
    <row r="42" spans="1:21" ht="17.25" customHeight="1" x14ac:dyDescent="0.3">
      <c r="A42" s="13"/>
      <c r="B42" s="13"/>
      <c r="C42" s="24" t="s">
        <v>58</v>
      </c>
      <c r="D42" s="25"/>
      <c r="E42" s="2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3" t="s">
        <v>64</v>
      </c>
      <c r="R42" s="23"/>
      <c r="S42" s="23"/>
      <c r="T42" s="23"/>
      <c r="U42" s="23"/>
    </row>
    <row r="43" spans="1:21" x14ac:dyDescent="0.3">
      <c r="A43" s="13">
        <v>0</v>
      </c>
      <c r="B43" s="13" t="s">
        <v>12</v>
      </c>
      <c r="C43" s="26"/>
      <c r="D43" s="27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/>
      <c r="R43" s="23"/>
      <c r="S43" s="23"/>
      <c r="T43" s="23"/>
      <c r="U43" s="23"/>
    </row>
    <row r="44" spans="1:21" x14ac:dyDescent="0.3">
      <c r="A44" s="13">
        <v>1</v>
      </c>
      <c r="B44" s="13" t="s">
        <v>13</v>
      </c>
    </row>
    <row r="45" spans="1:21" x14ac:dyDescent="0.3">
      <c r="A45" s="13">
        <v>2</v>
      </c>
      <c r="B45" s="13" t="s">
        <v>14</v>
      </c>
    </row>
    <row r="46" spans="1:21" ht="17.25" customHeight="1" x14ac:dyDescent="0.3">
      <c r="A46" s="13">
        <v>3</v>
      </c>
      <c r="B46" s="13" t="s">
        <v>15</v>
      </c>
    </row>
    <row r="47" spans="1:21" x14ac:dyDescent="0.3">
      <c r="A47" s="13">
        <v>4</v>
      </c>
      <c r="B47" s="13" t="s">
        <v>16</v>
      </c>
    </row>
    <row r="48" spans="1:21" x14ac:dyDescent="0.3">
      <c r="A48" s="13">
        <v>5</v>
      </c>
      <c r="B48" s="13" t="s">
        <v>17</v>
      </c>
    </row>
    <row r="49" spans="1:2" x14ac:dyDescent="0.3">
      <c r="A49" s="13">
        <v>6</v>
      </c>
      <c r="B49" s="13" t="s">
        <v>18</v>
      </c>
    </row>
    <row r="50" spans="1:2" x14ac:dyDescent="0.3">
      <c r="A50" s="13">
        <v>7</v>
      </c>
      <c r="B50" s="13" t="s">
        <v>19</v>
      </c>
    </row>
  </sheetData>
  <sheetProtection algorithmName="SHA-512" hashValue="SXAmwYKF1pI7H2avOFUevD9mdknlF7ovIwiimPKeixSt8ZWbh+NCAUdDQHTvul3XTAyq2lrCTwb67Kip91z2Kg==" saltValue="NK9FQ2mN+WgcCv9maxoS5Q==" spinCount="100000" sheet="1" objects="1" scenarios="1" selectLockedCells="1"/>
  <mergeCells count="45">
    <mergeCell ref="H2:Q3"/>
    <mergeCell ref="D34:F34"/>
    <mergeCell ref="D35:F35"/>
    <mergeCell ref="D41:F41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24:F24"/>
    <mergeCell ref="D25:F25"/>
    <mergeCell ref="D26:F26"/>
    <mergeCell ref="D27:F27"/>
    <mergeCell ref="D28:F28"/>
    <mergeCell ref="D19:F19"/>
    <mergeCell ref="D20:F20"/>
    <mergeCell ref="D21:F21"/>
    <mergeCell ref="D22:F22"/>
    <mergeCell ref="D23:F23"/>
    <mergeCell ref="D10:F10"/>
    <mergeCell ref="D11:F11"/>
    <mergeCell ref="D16:F16"/>
    <mergeCell ref="D17:F17"/>
    <mergeCell ref="D18:F18"/>
    <mergeCell ref="Q42:U43"/>
    <mergeCell ref="C42:E43"/>
    <mergeCell ref="S2:U3"/>
    <mergeCell ref="D6:F6"/>
    <mergeCell ref="C2:F3"/>
    <mergeCell ref="D4:F4"/>
    <mergeCell ref="D5:F5"/>
    <mergeCell ref="Q4:R4"/>
    <mergeCell ref="S4:T4"/>
    <mergeCell ref="D12:F12"/>
    <mergeCell ref="D13:F13"/>
    <mergeCell ref="D14:F14"/>
    <mergeCell ref="D15:F15"/>
    <mergeCell ref="D7:F7"/>
    <mergeCell ref="D8:F8"/>
    <mergeCell ref="D9:F9"/>
  </mergeCells>
  <conditionalFormatting sqref="M5:P5">
    <cfRule type="cellIs" dxfId="5" priority="8" operator="lessThan">
      <formula>0</formula>
    </cfRule>
  </conditionalFormatting>
  <conditionalFormatting sqref="M6:P14">
    <cfRule type="cellIs" dxfId="4" priority="5" operator="lessThan">
      <formula>0</formula>
    </cfRule>
  </conditionalFormatting>
  <conditionalFormatting sqref="M15:P31">
    <cfRule type="cellIs" dxfId="3" priority="4" operator="lessThan">
      <formula>0</formula>
    </cfRule>
  </conditionalFormatting>
  <conditionalFormatting sqref="M32:P39">
    <cfRule type="cellIs" dxfId="2" priority="3" operator="lessThan">
      <formula>0</formula>
    </cfRule>
  </conditionalFormatting>
  <conditionalFormatting sqref="M40:P40">
    <cfRule type="cellIs" dxfId="1" priority="2" operator="lessThan">
      <formula>0</formula>
    </cfRule>
  </conditionalFormatting>
  <conditionalFormatting sqref="M41:P41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Show">
          <controlPr autoLine="0" r:id="rId5">
            <anchor moveWithCells="1">
              <from>
                <xdr:col>6</xdr:col>
                <xdr:colOff>609600</xdr:colOff>
                <xdr:row>1</xdr:row>
                <xdr:rowOff>200025</xdr:rowOff>
              </from>
              <to>
                <xdr:col>7</xdr:col>
                <xdr:colOff>0</xdr:colOff>
                <xdr:row>3</xdr:row>
                <xdr:rowOff>19050</xdr:rowOff>
              </to>
            </anchor>
          </controlPr>
        </control>
      </mc:Choice>
      <mc:Fallback>
        <control shapeId="1027" r:id="rId4" name="Show"/>
      </mc:Fallback>
    </mc:AlternateContent>
    <mc:AlternateContent xmlns:mc="http://schemas.openxmlformats.org/markup-compatibility/2006">
      <mc:Choice Requires="x14">
        <control shapeId="1026" r:id="rId6" name="Hide">
          <controlPr autoLine="0" r:id="rId7">
            <anchor moveWithCells="1">
              <from>
                <xdr:col>6</xdr:col>
                <xdr:colOff>19050</xdr:colOff>
                <xdr:row>1</xdr:row>
                <xdr:rowOff>200025</xdr:rowOff>
              </from>
              <to>
                <xdr:col>6</xdr:col>
                <xdr:colOff>590550</xdr:colOff>
                <xdr:row>3</xdr:row>
                <xdr:rowOff>19050</xdr:rowOff>
              </to>
            </anchor>
          </controlPr>
        </control>
      </mc:Choice>
      <mc:Fallback>
        <control shapeId="1026" r:id="rId6" name="Hide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2022-06-09T20:10:26Z</dcterms:created>
  <dcterms:modified xsi:type="dcterms:W3CDTF">2022-06-14T12:18:45Z</dcterms:modified>
</cp:coreProperties>
</file>